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4\Stavební úpravy knihovny na ul. Okružní - 2. etapa\Výběrové řízení 2024\01_ZD\"/>
    </mc:Choice>
  </mc:AlternateContent>
  <bookViews>
    <workbookView xWindow="0" yWindow="0" windowWidth="28800" windowHeight="12300" activeTab="6"/>
  </bookViews>
  <sheets>
    <sheet name="Stavba" sheetId="1" r:id="rId1"/>
    <sheet name="VzorPolozky" sheetId="10" state="hidden" r:id="rId2"/>
    <sheet name="1-STAVEBNÍ" sheetId="11" r:id="rId3"/>
    <sheet name="2-ZTI" sheetId="12" r:id="rId4"/>
    <sheet name="3-VZT" sheetId="13" r:id="rId5"/>
    <sheet name="4-VÝTAHY" sheetId="15" r:id="rId6"/>
    <sheet name="5-ELEKTROINSTALACE" sheetId="14" r:id="rId7"/>
  </sheets>
  <externalReferences>
    <externalReference r:id="rId8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'1-STAVEBNÍ'!$2:$6</definedName>
    <definedName name="_xlnm.Print_Titles" localSheetId="3">'2-ZTI'!$2:$6</definedName>
    <definedName name="_xlnm.Print_Titles" localSheetId="6">'5-ELEKTROINSTALACE'!$2:$6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'1-STAVEBNÍ'!$A$1:$S$505</definedName>
    <definedName name="_xlnm.Print_Area" localSheetId="3">'2-ZTI'!$A$1:$S$47</definedName>
    <definedName name="_xlnm.Print_Area" localSheetId="4">'3-VZT'!$A$1:$S$16</definedName>
    <definedName name="_xlnm.Print_Area" localSheetId="5">'4-VÝTAHY'!$A$1:$S$8</definedName>
    <definedName name="_xlnm.Print_Area" localSheetId="6">'5-ELEKTROINSTALACE'!$A$1:$S$115</definedName>
    <definedName name="_xlnm.Print_Area" localSheetId="0">Stavba!$A$1:$J$83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15" l="1"/>
  <c r="O8" i="15"/>
  <c r="O7" i="15" s="1"/>
  <c r="K8" i="15"/>
  <c r="K7" i="15" s="1"/>
  <c r="I8" i="15"/>
  <c r="I7" i="15" s="1"/>
  <c r="G8" i="15"/>
  <c r="M8" i="15" s="1"/>
  <c r="M7" i="15" s="1"/>
  <c r="Q7" i="15"/>
  <c r="G8" i="14"/>
  <c r="M8" i="14" s="1"/>
  <c r="I8" i="14"/>
  <c r="K8" i="14"/>
  <c r="O8" i="14"/>
  <c r="Q8" i="14"/>
  <c r="G9" i="14"/>
  <c r="M9" i="14" s="1"/>
  <c r="I9" i="14"/>
  <c r="K9" i="14"/>
  <c r="O9" i="14"/>
  <c r="Q9" i="14"/>
  <c r="G10" i="14"/>
  <c r="M10" i="14" s="1"/>
  <c r="I10" i="14"/>
  <c r="K10" i="14"/>
  <c r="O10" i="14"/>
  <c r="Q10" i="14"/>
  <c r="G11" i="14"/>
  <c r="M11" i="14" s="1"/>
  <c r="I11" i="14"/>
  <c r="K11" i="14"/>
  <c r="O11" i="14"/>
  <c r="Q11" i="14"/>
  <c r="G12" i="14"/>
  <c r="M12" i="14" s="1"/>
  <c r="I12" i="14"/>
  <c r="K12" i="14"/>
  <c r="O12" i="14"/>
  <c r="Q12" i="14"/>
  <c r="G13" i="14"/>
  <c r="M13" i="14" s="1"/>
  <c r="I13" i="14"/>
  <c r="K13" i="14"/>
  <c r="O13" i="14"/>
  <c r="Q13" i="14"/>
  <c r="G14" i="14"/>
  <c r="M14" i="14" s="1"/>
  <c r="I14" i="14"/>
  <c r="K14" i="14"/>
  <c r="O14" i="14"/>
  <c r="Q14" i="14"/>
  <c r="G15" i="14"/>
  <c r="M15" i="14" s="1"/>
  <c r="I15" i="14"/>
  <c r="K15" i="14"/>
  <c r="O15" i="14"/>
  <c r="Q15" i="14"/>
  <c r="G16" i="14"/>
  <c r="M16" i="14" s="1"/>
  <c r="I16" i="14"/>
  <c r="K16" i="14"/>
  <c r="O16" i="14"/>
  <c r="Q16" i="14"/>
  <c r="G17" i="14"/>
  <c r="M17" i="14" s="1"/>
  <c r="I17" i="14"/>
  <c r="K17" i="14"/>
  <c r="O17" i="14"/>
  <c r="Q17" i="14"/>
  <c r="G18" i="14"/>
  <c r="M18" i="14" s="1"/>
  <c r="I18" i="14"/>
  <c r="K18" i="14"/>
  <c r="O18" i="14"/>
  <c r="Q18" i="14"/>
  <c r="G19" i="14"/>
  <c r="M19" i="14" s="1"/>
  <c r="I19" i="14"/>
  <c r="K19" i="14"/>
  <c r="O19" i="14"/>
  <c r="Q19" i="14"/>
  <c r="G20" i="14"/>
  <c r="M20" i="14" s="1"/>
  <c r="I20" i="14"/>
  <c r="K20" i="14"/>
  <c r="O20" i="14"/>
  <c r="Q20" i="14"/>
  <c r="G21" i="14"/>
  <c r="M21" i="14" s="1"/>
  <c r="I21" i="14"/>
  <c r="K21" i="14"/>
  <c r="O21" i="14"/>
  <c r="Q21" i="14"/>
  <c r="G22" i="14"/>
  <c r="M22" i="14" s="1"/>
  <c r="I22" i="14"/>
  <c r="K22" i="14"/>
  <c r="O22" i="14"/>
  <c r="Q22" i="14"/>
  <c r="G23" i="14"/>
  <c r="M23" i="14" s="1"/>
  <c r="I23" i="14"/>
  <c r="K23" i="14"/>
  <c r="O23" i="14"/>
  <c r="Q23" i="14"/>
  <c r="G24" i="14"/>
  <c r="M24" i="14" s="1"/>
  <c r="I24" i="14"/>
  <c r="K24" i="14"/>
  <c r="O24" i="14"/>
  <c r="Q24" i="14"/>
  <c r="G25" i="14"/>
  <c r="M25" i="14" s="1"/>
  <c r="I25" i="14"/>
  <c r="K25" i="14"/>
  <c r="O25" i="14"/>
  <c r="Q25" i="14"/>
  <c r="G26" i="14"/>
  <c r="M26" i="14" s="1"/>
  <c r="I26" i="14"/>
  <c r="K26" i="14"/>
  <c r="O26" i="14"/>
  <c r="Q26" i="14"/>
  <c r="G27" i="14"/>
  <c r="M27" i="14" s="1"/>
  <c r="I27" i="14"/>
  <c r="K27" i="14"/>
  <c r="O27" i="14"/>
  <c r="Q27" i="14"/>
  <c r="G28" i="14"/>
  <c r="M28" i="14" s="1"/>
  <c r="I28" i="14"/>
  <c r="K28" i="14"/>
  <c r="O28" i="14"/>
  <c r="Q28" i="14"/>
  <c r="G29" i="14"/>
  <c r="M29" i="14" s="1"/>
  <c r="I29" i="14"/>
  <c r="K29" i="14"/>
  <c r="O29" i="14"/>
  <c r="Q29" i="14"/>
  <c r="G30" i="14"/>
  <c r="M30" i="14" s="1"/>
  <c r="I30" i="14"/>
  <c r="K30" i="14"/>
  <c r="O30" i="14"/>
  <c r="Q30" i="14"/>
  <c r="G31" i="14"/>
  <c r="M31" i="14" s="1"/>
  <c r="I31" i="14"/>
  <c r="K31" i="14"/>
  <c r="O31" i="14"/>
  <c r="Q31" i="14"/>
  <c r="G32" i="14"/>
  <c r="M32" i="14" s="1"/>
  <c r="I32" i="14"/>
  <c r="K32" i="14"/>
  <c r="O32" i="14"/>
  <c r="Q32" i="14"/>
  <c r="G33" i="14"/>
  <c r="M33" i="14" s="1"/>
  <c r="I33" i="14"/>
  <c r="K33" i="14"/>
  <c r="O33" i="14"/>
  <c r="Q33" i="14"/>
  <c r="G34" i="14"/>
  <c r="M34" i="14" s="1"/>
  <c r="I34" i="14"/>
  <c r="K34" i="14"/>
  <c r="O34" i="14"/>
  <c r="Q34" i="14"/>
  <c r="G35" i="14"/>
  <c r="M35" i="14" s="1"/>
  <c r="I35" i="14"/>
  <c r="K35" i="14"/>
  <c r="O35" i="14"/>
  <c r="Q35" i="14"/>
  <c r="G36" i="14"/>
  <c r="M36" i="14" s="1"/>
  <c r="I36" i="14"/>
  <c r="K36" i="14"/>
  <c r="O36" i="14"/>
  <c r="Q36" i="14"/>
  <c r="G37" i="14"/>
  <c r="M37" i="14" s="1"/>
  <c r="I37" i="14"/>
  <c r="K37" i="14"/>
  <c r="O37" i="14"/>
  <c r="Q37" i="14"/>
  <c r="G38" i="14"/>
  <c r="M38" i="14" s="1"/>
  <c r="I38" i="14"/>
  <c r="K38" i="14"/>
  <c r="O38" i="14"/>
  <c r="Q38" i="14"/>
  <c r="G39" i="14"/>
  <c r="M39" i="14" s="1"/>
  <c r="I39" i="14"/>
  <c r="K39" i="14"/>
  <c r="O39" i="14"/>
  <c r="Q39" i="14"/>
  <c r="G40" i="14"/>
  <c r="M40" i="14" s="1"/>
  <c r="I40" i="14"/>
  <c r="K40" i="14"/>
  <c r="O40" i="14"/>
  <c r="Q40" i="14"/>
  <c r="G41" i="14"/>
  <c r="M41" i="14" s="1"/>
  <c r="I41" i="14"/>
  <c r="K41" i="14"/>
  <c r="O41" i="14"/>
  <c r="Q41" i="14"/>
  <c r="G42" i="14"/>
  <c r="M42" i="14" s="1"/>
  <c r="I42" i="14"/>
  <c r="K42" i="14"/>
  <c r="O42" i="14"/>
  <c r="Q42" i="14"/>
  <c r="G43" i="14"/>
  <c r="M43" i="14" s="1"/>
  <c r="I43" i="14"/>
  <c r="K43" i="14"/>
  <c r="O43" i="14"/>
  <c r="Q43" i="14"/>
  <c r="G44" i="14"/>
  <c r="M44" i="14" s="1"/>
  <c r="I44" i="14"/>
  <c r="K44" i="14"/>
  <c r="O44" i="14"/>
  <c r="Q44" i="14"/>
  <c r="G45" i="14"/>
  <c r="M45" i="14" s="1"/>
  <c r="I45" i="14"/>
  <c r="K45" i="14"/>
  <c r="O45" i="14"/>
  <c r="Q45" i="14"/>
  <c r="G46" i="14"/>
  <c r="M46" i="14" s="1"/>
  <c r="I46" i="14"/>
  <c r="K46" i="14"/>
  <c r="O46" i="14"/>
  <c r="Q46" i="14"/>
  <c r="G47" i="14"/>
  <c r="M47" i="14" s="1"/>
  <c r="I47" i="14"/>
  <c r="K47" i="14"/>
  <c r="O47" i="14"/>
  <c r="Q47" i="14"/>
  <c r="G48" i="14"/>
  <c r="M48" i="14" s="1"/>
  <c r="I48" i="14"/>
  <c r="K48" i="14"/>
  <c r="O48" i="14"/>
  <c r="Q48" i="14"/>
  <c r="G49" i="14"/>
  <c r="M49" i="14" s="1"/>
  <c r="I49" i="14"/>
  <c r="K49" i="14"/>
  <c r="O49" i="14"/>
  <c r="Q49" i="14"/>
  <c r="G50" i="14"/>
  <c r="M50" i="14" s="1"/>
  <c r="I50" i="14"/>
  <c r="K50" i="14"/>
  <c r="O50" i="14"/>
  <c r="Q50" i="14"/>
  <c r="G51" i="14"/>
  <c r="M51" i="14" s="1"/>
  <c r="I51" i="14"/>
  <c r="K51" i="14"/>
  <c r="O51" i="14"/>
  <c r="Q51" i="14"/>
  <c r="G52" i="14"/>
  <c r="M52" i="14" s="1"/>
  <c r="I52" i="14"/>
  <c r="K52" i="14"/>
  <c r="O52" i="14"/>
  <c r="Q52" i="14"/>
  <c r="G53" i="14"/>
  <c r="M53" i="14" s="1"/>
  <c r="I53" i="14"/>
  <c r="K53" i="14"/>
  <c r="O53" i="14"/>
  <c r="Q53" i="14"/>
  <c r="G54" i="14"/>
  <c r="M54" i="14" s="1"/>
  <c r="I54" i="14"/>
  <c r="K54" i="14"/>
  <c r="O54" i="14"/>
  <c r="Q54" i="14"/>
  <c r="G55" i="14"/>
  <c r="M55" i="14" s="1"/>
  <c r="I55" i="14"/>
  <c r="K55" i="14"/>
  <c r="O55" i="14"/>
  <c r="Q55" i="14"/>
  <c r="G56" i="14"/>
  <c r="M56" i="14" s="1"/>
  <c r="I56" i="14"/>
  <c r="K56" i="14"/>
  <c r="O56" i="14"/>
  <c r="Q56" i="14"/>
  <c r="G57" i="14"/>
  <c r="M57" i="14" s="1"/>
  <c r="I57" i="14"/>
  <c r="K57" i="14"/>
  <c r="O57" i="14"/>
  <c r="Q57" i="14"/>
  <c r="G59" i="14"/>
  <c r="M59" i="14" s="1"/>
  <c r="I59" i="14"/>
  <c r="K59" i="14"/>
  <c r="O59" i="14"/>
  <c r="Q59" i="14"/>
  <c r="G60" i="14"/>
  <c r="M60" i="14" s="1"/>
  <c r="I60" i="14"/>
  <c r="K60" i="14"/>
  <c r="O60" i="14"/>
  <c r="Q60" i="14"/>
  <c r="G61" i="14"/>
  <c r="M61" i="14" s="1"/>
  <c r="I61" i="14"/>
  <c r="K61" i="14"/>
  <c r="O61" i="14"/>
  <c r="Q61" i="14"/>
  <c r="G62" i="14"/>
  <c r="M62" i="14" s="1"/>
  <c r="I62" i="14"/>
  <c r="K62" i="14"/>
  <c r="O62" i="14"/>
  <c r="Q62" i="14"/>
  <c r="G63" i="14"/>
  <c r="M63" i="14" s="1"/>
  <c r="I63" i="14"/>
  <c r="K63" i="14"/>
  <c r="O63" i="14"/>
  <c r="Q63" i="14"/>
  <c r="G64" i="14"/>
  <c r="M64" i="14" s="1"/>
  <c r="I64" i="14"/>
  <c r="K64" i="14"/>
  <c r="O64" i="14"/>
  <c r="Q64" i="14"/>
  <c r="G65" i="14"/>
  <c r="M65" i="14" s="1"/>
  <c r="I65" i="14"/>
  <c r="K65" i="14"/>
  <c r="O65" i="14"/>
  <c r="Q65" i="14"/>
  <c r="G66" i="14"/>
  <c r="M66" i="14" s="1"/>
  <c r="I66" i="14"/>
  <c r="K66" i="14"/>
  <c r="O66" i="14"/>
  <c r="Q66" i="14"/>
  <c r="G67" i="14"/>
  <c r="M67" i="14" s="1"/>
  <c r="I67" i="14"/>
  <c r="K67" i="14"/>
  <c r="O67" i="14"/>
  <c r="Q67" i="14"/>
  <c r="G68" i="14"/>
  <c r="I68" i="14"/>
  <c r="K68" i="14"/>
  <c r="M68" i="14"/>
  <c r="O68" i="14"/>
  <c r="Q68" i="14"/>
  <c r="G69" i="14"/>
  <c r="M69" i="14" s="1"/>
  <c r="I69" i="14"/>
  <c r="K69" i="14"/>
  <c r="O69" i="14"/>
  <c r="Q69" i="14"/>
  <c r="G70" i="14"/>
  <c r="M70" i="14" s="1"/>
  <c r="I70" i="14"/>
  <c r="K70" i="14"/>
  <c r="O70" i="14"/>
  <c r="Q70" i="14"/>
  <c r="G71" i="14"/>
  <c r="M71" i="14" s="1"/>
  <c r="I71" i="14"/>
  <c r="K71" i="14"/>
  <c r="O71" i="14"/>
  <c r="Q71" i="14"/>
  <c r="G72" i="14"/>
  <c r="M72" i="14" s="1"/>
  <c r="I72" i="14"/>
  <c r="K72" i="14"/>
  <c r="O72" i="14"/>
  <c r="Q72" i="14"/>
  <c r="G73" i="14"/>
  <c r="M73" i="14" s="1"/>
  <c r="I73" i="14"/>
  <c r="K73" i="14"/>
  <c r="O73" i="14"/>
  <c r="Q73" i="14"/>
  <c r="G74" i="14"/>
  <c r="M74" i="14" s="1"/>
  <c r="I74" i="14"/>
  <c r="K74" i="14"/>
  <c r="O74" i="14"/>
  <c r="Q74" i="14"/>
  <c r="G75" i="14"/>
  <c r="M75" i="14" s="1"/>
  <c r="I75" i="14"/>
  <c r="K75" i="14"/>
  <c r="O75" i="14"/>
  <c r="Q75" i="14"/>
  <c r="G76" i="14"/>
  <c r="M76" i="14" s="1"/>
  <c r="I76" i="14"/>
  <c r="K76" i="14"/>
  <c r="O76" i="14"/>
  <c r="Q76" i="14"/>
  <c r="G77" i="14"/>
  <c r="M77" i="14" s="1"/>
  <c r="I77" i="14"/>
  <c r="K77" i="14"/>
  <c r="O77" i="14"/>
  <c r="Q77" i="14"/>
  <c r="G78" i="14"/>
  <c r="I78" i="14"/>
  <c r="K78" i="14"/>
  <c r="M78" i="14"/>
  <c r="O78" i="14"/>
  <c r="Q78" i="14"/>
  <c r="G79" i="14"/>
  <c r="M79" i="14" s="1"/>
  <c r="I79" i="14"/>
  <c r="K79" i="14"/>
  <c r="O79" i="14"/>
  <c r="Q79" i="14"/>
  <c r="G80" i="14"/>
  <c r="M80" i="14" s="1"/>
  <c r="I80" i="14"/>
  <c r="K80" i="14"/>
  <c r="O80" i="14"/>
  <c r="Q80" i="14"/>
  <c r="G81" i="14"/>
  <c r="M81" i="14" s="1"/>
  <c r="I81" i="14"/>
  <c r="K81" i="14"/>
  <c r="O81" i="14"/>
  <c r="Q81" i="14"/>
  <c r="G82" i="14"/>
  <c r="M82" i="14" s="1"/>
  <c r="I82" i="14"/>
  <c r="K82" i="14"/>
  <c r="O82" i="14"/>
  <c r="Q82" i="14"/>
  <c r="G83" i="14"/>
  <c r="M83" i="14" s="1"/>
  <c r="I83" i="14"/>
  <c r="K83" i="14"/>
  <c r="O83" i="14"/>
  <c r="Q83" i="14"/>
  <c r="G84" i="14"/>
  <c r="M84" i="14" s="1"/>
  <c r="I84" i="14"/>
  <c r="K84" i="14"/>
  <c r="O84" i="14"/>
  <c r="Q84" i="14"/>
  <c r="G85" i="14"/>
  <c r="M85" i="14" s="1"/>
  <c r="I85" i="14"/>
  <c r="K85" i="14"/>
  <c r="O85" i="14"/>
  <c r="Q85" i="14"/>
  <c r="G86" i="14"/>
  <c r="M86" i="14" s="1"/>
  <c r="I86" i="14"/>
  <c r="K86" i="14"/>
  <c r="O86" i="14"/>
  <c r="Q86" i="14"/>
  <c r="G87" i="14"/>
  <c r="M87" i="14" s="1"/>
  <c r="I87" i="14"/>
  <c r="K87" i="14"/>
  <c r="O87" i="14"/>
  <c r="Q87" i="14"/>
  <c r="G88" i="14"/>
  <c r="M88" i="14" s="1"/>
  <c r="I88" i="14"/>
  <c r="K88" i="14"/>
  <c r="O88" i="14"/>
  <c r="Q88" i="14"/>
  <c r="G89" i="14"/>
  <c r="M89" i="14" s="1"/>
  <c r="I89" i="14"/>
  <c r="K89" i="14"/>
  <c r="O89" i="14"/>
  <c r="Q89" i="14"/>
  <c r="G90" i="14"/>
  <c r="M90" i="14" s="1"/>
  <c r="I90" i="14"/>
  <c r="K90" i="14"/>
  <c r="O90" i="14"/>
  <c r="Q90" i="14"/>
  <c r="G91" i="14"/>
  <c r="M91" i="14" s="1"/>
  <c r="I91" i="14"/>
  <c r="K91" i="14"/>
  <c r="O91" i="14"/>
  <c r="Q91" i="14"/>
  <c r="G92" i="14"/>
  <c r="M92" i="14" s="1"/>
  <c r="I92" i="14"/>
  <c r="K92" i="14"/>
  <c r="O92" i="14"/>
  <c r="Q92" i="14"/>
  <c r="G93" i="14"/>
  <c r="M93" i="14" s="1"/>
  <c r="I93" i="14"/>
  <c r="K93" i="14"/>
  <c r="O93" i="14"/>
  <c r="Q93" i="14"/>
  <c r="G94" i="14"/>
  <c r="M94" i="14" s="1"/>
  <c r="I94" i="14"/>
  <c r="K94" i="14"/>
  <c r="O94" i="14"/>
  <c r="Q94" i="14"/>
  <c r="G95" i="14"/>
  <c r="M95" i="14" s="1"/>
  <c r="I95" i="14"/>
  <c r="K95" i="14"/>
  <c r="O95" i="14"/>
  <c r="Q95" i="14"/>
  <c r="G96" i="14"/>
  <c r="M96" i="14" s="1"/>
  <c r="I96" i="14"/>
  <c r="K96" i="14"/>
  <c r="O96" i="14"/>
  <c r="Q96" i="14"/>
  <c r="G97" i="14"/>
  <c r="M97" i="14" s="1"/>
  <c r="I97" i="14"/>
  <c r="K97" i="14"/>
  <c r="O97" i="14"/>
  <c r="Q97" i="14"/>
  <c r="G98" i="14"/>
  <c r="M98" i="14" s="1"/>
  <c r="I98" i="14"/>
  <c r="K98" i="14"/>
  <c r="O98" i="14"/>
  <c r="Q98" i="14"/>
  <c r="G99" i="14"/>
  <c r="M99" i="14" s="1"/>
  <c r="I99" i="14"/>
  <c r="K99" i="14"/>
  <c r="O99" i="14"/>
  <c r="Q99" i="14"/>
  <c r="G100" i="14"/>
  <c r="M100" i="14" s="1"/>
  <c r="I100" i="14"/>
  <c r="K100" i="14"/>
  <c r="O100" i="14"/>
  <c r="Q100" i="14"/>
  <c r="G101" i="14"/>
  <c r="M101" i="14" s="1"/>
  <c r="I101" i="14"/>
  <c r="K101" i="14"/>
  <c r="O101" i="14"/>
  <c r="Q101" i="14"/>
  <c r="G102" i="14"/>
  <c r="M102" i="14" s="1"/>
  <c r="I102" i="14"/>
  <c r="K102" i="14"/>
  <c r="O102" i="14"/>
  <c r="Q102" i="14"/>
  <c r="G103" i="14"/>
  <c r="M103" i="14" s="1"/>
  <c r="I103" i="14"/>
  <c r="K103" i="14"/>
  <c r="O103" i="14"/>
  <c r="Q103" i="14"/>
  <c r="G104" i="14"/>
  <c r="M104" i="14" s="1"/>
  <c r="I104" i="14"/>
  <c r="K104" i="14"/>
  <c r="O104" i="14"/>
  <c r="Q104" i="14"/>
  <c r="G105" i="14"/>
  <c r="M105" i="14" s="1"/>
  <c r="I105" i="14"/>
  <c r="K105" i="14"/>
  <c r="O105" i="14"/>
  <c r="Q105" i="14"/>
  <c r="G106" i="14"/>
  <c r="M106" i="14" s="1"/>
  <c r="I106" i="14"/>
  <c r="K106" i="14"/>
  <c r="O106" i="14"/>
  <c r="Q106" i="14"/>
  <c r="G107" i="14"/>
  <c r="M107" i="14" s="1"/>
  <c r="I107" i="14"/>
  <c r="K107" i="14"/>
  <c r="O107" i="14"/>
  <c r="Q107" i="14"/>
  <c r="G108" i="14"/>
  <c r="M108" i="14" s="1"/>
  <c r="I108" i="14"/>
  <c r="K108" i="14"/>
  <c r="O108" i="14"/>
  <c r="Q108" i="14"/>
  <c r="G109" i="14"/>
  <c r="M109" i="14" s="1"/>
  <c r="I109" i="14"/>
  <c r="K109" i="14"/>
  <c r="O109" i="14"/>
  <c r="Q109" i="14"/>
  <c r="G111" i="14"/>
  <c r="M111" i="14" s="1"/>
  <c r="I111" i="14"/>
  <c r="K111" i="14"/>
  <c r="O111" i="14"/>
  <c r="Q111" i="14"/>
  <c r="G112" i="14"/>
  <c r="M112" i="14" s="1"/>
  <c r="I112" i="14"/>
  <c r="K112" i="14"/>
  <c r="O112" i="14"/>
  <c r="Q112" i="14"/>
  <c r="G113" i="14"/>
  <c r="M113" i="14" s="1"/>
  <c r="I113" i="14"/>
  <c r="K113" i="14"/>
  <c r="O113" i="14"/>
  <c r="Q113" i="14"/>
  <c r="G114" i="14"/>
  <c r="M114" i="14" s="1"/>
  <c r="I114" i="14"/>
  <c r="K114" i="14"/>
  <c r="O114" i="14"/>
  <c r="Q114" i="14"/>
  <c r="G115" i="14"/>
  <c r="M115" i="14" s="1"/>
  <c r="I115" i="14"/>
  <c r="K115" i="14"/>
  <c r="O115" i="14"/>
  <c r="Q115" i="14"/>
  <c r="G8" i="13"/>
  <c r="M8" i="13" s="1"/>
  <c r="I8" i="13"/>
  <c r="K8" i="13"/>
  <c r="O8" i="13"/>
  <c r="Q8" i="13"/>
  <c r="G9" i="13"/>
  <c r="M9" i="13" s="1"/>
  <c r="I9" i="13"/>
  <c r="K9" i="13"/>
  <c r="O9" i="13"/>
  <c r="Q9" i="13"/>
  <c r="G10" i="13"/>
  <c r="M10" i="13" s="1"/>
  <c r="I10" i="13"/>
  <c r="K10" i="13"/>
  <c r="O10" i="13"/>
  <c r="Q10" i="13"/>
  <c r="G11" i="13"/>
  <c r="M11" i="13" s="1"/>
  <c r="I11" i="13"/>
  <c r="K11" i="13"/>
  <c r="O11" i="13"/>
  <c r="Q11" i="13"/>
  <c r="G12" i="13"/>
  <c r="M12" i="13" s="1"/>
  <c r="I12" i="13"/>
  <c r="K12" i="13"/>
  <c r="O12" i="13"/>
  <c r="Q12" i="13"/>
  <c r="G13" i="13"/>
  <c r="M13" i="13" s="1"/>
  <c r="I13" i="13"/>
  <c r="K13" i="13"/>
  <c r="O13" i="13"/>
  <c r="Q13" i="13"/>
  <c r="G14" i="13"/>
  <c r="M14" i="13" s="1"/>
  <c r="I14" i="13"/>
  <c r="K14" i="13"/>
  <c r="O14" i="13"/>
  <c r="Q14" i="13"/>
  <c r="G15" i="13"/>
  <c r="M15" i="13" s="1"/>
  <c r="I15" i="13"/>
  <c r="K15" i="13"/>
  <c r="O15" i="13"/>
  <c r="Q15" i="13"/>
  <c r="G16" i="13"/>
  <c r="M16" i="13" s="1"/>
  <c r="I16" i="13"/>
  <c r="K16" i="13"/>
  <c r="O16" i="13"/>
  <c r="Q16" i="13"/>
  <c r="G8" i="12"/>
  <c r="M8" i="12" s="1"/>
  <c r="I8" i="12"/>
  <c r="K8" i="12"/>
  <c r="O8" i="12"/>
  <c r="Q8" i="12"/>
  <c r="G9" i="12"/>
  <c r="M9" i="12" s="1"/>
  <c r="I9" i="12"/>
  <c r="K9" i="12"/>
  <c r="O9" i="12"/>
  <c r="Q9" i="12"/>
  <c r="G10" i="12"/>
  <c r="M10" i="12" s="1"/>
  <c r="I10" i="12"/>
  <c r="K10" i="12"/>
  <c r="O10" i="12"/>
  <c r="Q10" i="12"/>
  <c r="G12" i="12"/>
  <c r="M12" i="12" s="1"/>
  <c r="I12" i="12"/>
  <c r="K12" i="12"/>
  <c r="O12" i="12"/>
  <c r="Q12" i="12"/>
  <c r="G13" i="12"/>
  <c r="M13" i="12" s="1"/>
  <c r="I13" i="12"/>
  <c r="K13" i="12"/>
  <c r="O13" i="12"/>
  <c r="Q13" i="12"/>
  <c r="G14" i="12"/>
  <c r="M14" i="12" s="1"/>
  <c r="I14" i="12"/>
  <c r="K14" i="12"/>
  <c r="O14" i="12"/>
  <c r="Q14" i="12"/>
  <c r="G15" i="12"/>
  <c r="M15" i="12" s="1"/>
  <c r="I15" i="12"/>
  <c r="K15" i="12"/>
  <c r="O15" i="12"/>
  <c r="Q15" i="12"/>
  <c r="G16" i="12"/>
  <c r="M16" i="12" s="1"/>
  <c r="I16" i="12"/>
  <c r="K16" i="12"/>
  <c r="O16" i="12"/>
  <c r="Q16" i="12"/>
  <c r="G17" i="12"/>
  <c r="M17" i="12" s="1"/>
  <c r="I17" i="12"/>
  <c r="K17" i="12"/>
  <c r="O17" i="12"/>
  <c r="Q17" i="12"/>
  <c r="G18" i="12"/>
  <c r="M18" i="12" s="1"/>
  <c r="I18" i="12"/>
  <c r="K18" i="12"/>
  <c r="O18" i="12"/>
  <c r="Q18" i="12"/>
  <c r="G19" i="12"/>
  <c r="M19" i="12" s="1"/>
  <c r="I19" i="12"/>
  <c r="K19" i="12"/>
  <c r="O19" i="12"/>
  <c r="Q19" i="12"/>
  <c r="G20" i="12"/>
  <c r="M20" i="12" s="1"/>
  <c r="I20" i="12"/>
  <c r="K20" i="12"/>
  <c r="O20" i="12"/>
  <c r="Q20" i="12"/>
  <c r="G21" i="12"/>
  <c r="M21" i="12" s="1"/>
  <c r="I21" i="12"/>
  <c r="K21" i="12"/>
  <c r="O21" i="12"/>
  <c r="Q21" i="12"/>
  <c r="G22" i="12"/>
  <c r="M22" i="12" s="1"/>
  <c r="I22" i="12"/>
  <c r="K22" i="12"/>
  <c r="O22" i="12"/>
  <c r="Q22" i="12"/>
  <c r="G23" i="12"/>
  <c r="M23" i="12" s="1"/>
  <c r="I23" i="12"/>
  <c r="K23" i="12"/>
  <c r="O23" i="12"/>
  <c r="Q23" i="12"/>
  <c r="G24" i="12"/>
  <c r="M24" i="12" s="1"/>
  <c r="I24" i="12"/>
  <c r="K24" i="12"/>
  <c r="O24" i="12"/>
  <c r="Q24" i="12"/>
  <c r="G25" i="12"/>
  <c r="M25" i="12" s="1"/>
  <c r="I25" i="12"/>
  <c r="K25" i="12"/>
  <c r="O25" i="12"/>
  <c r="Q25" i="12"/>
  <c r="G30" i="12"/>
  <c r="M30" i="12" s="1"/>
  <c r="I30" i="12"/>
  <c r="K30" i="12"/>
  <c r="O30" i="12"/>
  <c r="Q30" i="12"/>
  <c r="G31" i="12"/>
  <c r="M31" i="12" s="1"/>
  <c r="I31" i="12"/>
  <c r="K31" i="12"/>
  <c r="O31" i="12"/>
  <c r="Q31" i="12"/>
  <c r="G32" i="12"/>
  <c r="M32" i="12" s="1"/>
  <c r="I32" i="12"/>
  <c r="K32" i="12"/>
  <c r="O32" i="12"/>
  <c r="Q32" i="12"/>
  <c r="G33" i="12"/>
  <c r="M33" i="12" s="1"/>
  <c r="I33" i="12"/>
  <c r="K33" i="12"/>
  <c r="O33" i="12"/>
  <c r="Q33" i="12"/>
  <c r="G34" i="12"/>
  <c r="M34" i="12" s="1"/>
  <c r="I34" i="12"/>
  <c r="K34" i="12"/>
  <c r="O34" i="12"/>
  <c r="Q34" i="12"/>
  <c r="G35" i="12"/>
  <c r="M35" i="12" s="1"/>
  <c r="I35" i="12"/>
  <c r="K35" i="12"/>
  <c r="O35" i="12"/>
  <c r="Q35" i="12"/>
  <c r="G36" i="12"/>
  <c r="M36" i="12" s="1"/>
  <c r="I36" i="12"/>
  <c r="K36" i="12"/>
  <c r="O36" i="12"/>
  <c r="Q36" i="12"/>
  <c r="G37" i="12"/>
  <c r="M37" i="12" s="1"/>
  <c r="I37" i="12"/>
  <c r="K37" i="12"/>
  <c r="O37" i="12"/>
  <c r="Q37" i="12"/>
  <c r="G38" i="12"/>
  <c r="M38" i="12" s="1"/>
  <c r="I38" i="12"/>
  <c r="K38" i="12"/>
  <c r="O38" i="12"/>
  <c r="Q38" i="12"/>
  <c r="G39" i="12"/>
  <c r="M39" i="12" s="1"/>
  <c r="I39" i="12"/>
  <c r="K39" i="12"/>
  <c r="O39" i="12"/>
  <c r="Q39" i="12"/>
  <c r="G40" i="12"/>
  <c r="M40" i="12" s="1"/>
  <c r="I40" i="12"/>
  <c r="K40" i="12"/>
  <c r="O40" i="12"/>
  <c r="Q40" i="12"/>
  <c r="G41" i="12"/>
  <c r="M41" i="12" s="1"/>
  <c r="I41" i="12"/>
  <c r="K41" i="12"/>
  <c r="O41" i="12"/>
  <c r="Q41" i="12"/>
  <c r="G42" i="12"/>
  <c r="M42" i="12" s="1"/>
  <c r="I42" i="12"/>
  <c r="K42" i="12"/>
  <c r="O42" i="12"/>
  <c r="Q42" i="12"/>
  <c r="G43" i="12"/>
  <c r="M43" i="12" s="1"/>
  <c r="I43" i="12"/>
  <c r="K43" i="12"/>
  <c r="O43" i="12"/>
  <c r="Q43" i="12"/>
  <c r="G44" i="12"/>
  <c r="M44" i="12" s="1"/>
  <c r="I44" i="12"/>
  <c r="K44" i="12"/>
  <c r="O44" i="12"/>
  <c r="Q44" i="12"/>
  <c r="G45" i="12"/>
  <c r="M45" i="12" s="1"/>
  <c r="I45" i="12"/>
  <c r="K45" i="12"/>
  <c r="O45" i="12"/>
  <c r="Q45" i="12"/>
  <c r="G46" i="12"/>
  <c r="M46" i="12" s="1"/>
  <c r="I46" i="12"/>
  <c r="K46" i="12"/>
  <c r="O46" i="12"/>
  <c r="Q46" i="12"/>
  <c r="G47" i="12"/>
  <c r="M47" i="12" s="1"/>
  <c r="I47" i="12"/>
  <c r="K47" i="12"/>
  <c r="O47" i="12"/>
  <c r="Q47" i="12"/>
  <c r="G8" i="11"/>
  <c r="M8" i="11" s="1"/>
  <c r="I8" i="11"/>
  <c r="K8" i="11"/>
  <c r="O8" i="11"/>
  <c r="Q8" i="11"/>
  <c r="G11" i="11"/>
  <c r="M11" i="11" s="1"/>
  <c r="I11" i="11"/>
  <c r="K11" i="11"/>
  <c r="O11" i="11"/>
  <c r="Q11" i="11"/>
  <c r="G13" i="11"/>
  <c r="M13" i="11" s="1"/>
  <c r="I13" i="11"/>
  <c r="K13" i="11"/>
  <c r="O13" i="11"/>
  <c r="Q13" i="11"/>
  <c r="G14" i="11"/>
  <c r="M14" i="11" s="1"/>
  <c r="I14" i="11"/>
  <c r="K14" i="11"/>
  <c r="O14" i="11"/>
  <c r="Q14" i="11"/>
  <c r="G15" i="11"/>
  <c r="M15" i="11" s="1"/>
  <c r="I15" i="11"/>
  <c r="K15" i="11"/>
  <c r="O15" i="11"/>
  <c r="Q15" i="11"/>
  <c r="G16" i="11"/>
  <c r="M16" i="11" s="1"/>
  <c r="I16" i="11"/>
  <c r="K16" i="11"/>
  <c r="O16" i="11"/>
  <c r="Q16" i="11"/>
  <c r="G19" i="11"/>
  <c r="M19" i="11" s="1"/>
  <c r="I19" i="11"/>
  <c r="K19" i="11"/>
  <c r="O19" i="11"/>
  <c r="Q19" i="11"/>
  <c r="G21" i="11"/>
  <c r="M21" i="11" s="1"/>
  <c r="I21" i="11"/>
  <c r="K21" i="11"/>
  <c r="O21" i="11"/>
  <c r="Q21" i="11"/>
  <c r="G23" i="11"/>
  <c r="M23" i="11" s="1"/>
  <c r="I23" i="11"/>
  <c r="K23" i="11"/>
  <c r="O23" i="11"/>
  <c r="Q23" i="11"/>
  <c r="G26" i="11"/>
  <c r="M26" i="11" s="1"/>
  <c r="I26" i="11"/>
  <c r="K26" i="11"/>
  <c r="O26" i="11"/>
  <c r="Q26" i="11"/>
  <c r="G28" i="11"/>
  <c r="M28" i="11" s="1"/>
  <c r="I28" i="11"/>
  <c r="K28" i="11"/>
  <c r="O28" i="11"/>
  <c r="Q28" i="11"/>
  <c r="G30" i="11"/>
  <c r="M30" i="11" s="1"/>
  <c r="I30" i="11"/>
  <c r="K30" i="11"/>
  <c r="O30" i="11"/>
  <c r="Q30" i="11"/>
  <c r="G32" i="11"/>
  <c r="M32" i="11" s="1"/>
  <c r="I32" i="11"/>
  <c r="K32" i="11"/>
  <c r="O32" i="11"/>
  <c r="Q32" i="11"/>
  <c r="G36" i="11"/>
  <c r="I36" i="11"/>
  <c r="K36" i="11"/>
  <c r="M36" i="11"/>
  <c r="O36" i="11"/>
  <c r="Q36" i="11"/>
  <c r="G39" i="11"/>
  <c r="I39" i="11"/>
  <c r="K39" i="11"/>
  <c r="M39" i="11"/>
  <c r="O39" i="11"/>
  <c r="Q39" i="11"/>
  <c r="G41" i="11"/>
  <c r="I41" i="11"/>
  <c r="K41" i="11"/>
  <c r="M41" i="11"/>
  <c r="O41" i="11"/>
  <c r="Q41" i="11"/>
  <c r="G43" i="11"/>
  <c r="I43" i="11"/>
  <c r="K43" i="11"/>
  <c r="M43" i="11"/>
  <c r="O43" i="11"/>
  <c r="Q43" i="11"/>
  <c r="G45" i="11"/>
  <c r="I45" i="11"/>
  <c r="K45" i="11"/>
  <c r="M45" i="11"/>
  <c r="O45" i="11"/>
  <c r="Q45" i="11"/>
  <c r="G48" i="11"/>
  <c r="I48" i="11"/>
  <c r="K48" i="11"/>
  <c r="M48" i="11"/>
  <c r="O48" i="11"/>
  <c r="Q48" i="11"/>
  <c r="G50" i="11"/>
  <c r="I50" i="11"/>
  <c r="K50" i="11"/>
  <c r="M50" i="11"/>
  <c r="O50" i="11"/>
  <c r="Q50" i="11"/>
  <c r="G52" i="11"/>
  <c r="I52" i="11"/>
  <c r="K52" i="11"/>
  <c r="M52" i="11"/>
  <c r="O52" i="11"/>
  <c r="Q52" i="11"/>
  <c r="G54" i="11"/>
  <c r="I54" i="11"/>
  <c r="K54" i="11"/>
  <c r="M54" i="11"/>
  <c r="O54" i="11"/>
  <c r="Q54" i="11"/>
  <c r="G57" i="11"/>
  <c r="I57" i="11"/>
  <c r="K57" i="11"/>
  <c r="M57" i="11"/>
  <c r="O57" i="11"/>
  <c r="Q57" i="11"/>
  <c r="G59" i="11"/>
  <c r="M59" i="11" s="1"/>
  <c r="I59" i="11"/>
  <c r="K59" i="11"/>
  <c r="O59" i="11"/>
  <c r="Q59" i="11"/>
  <c r="G61" i="11"/>
  <c r="I61" i="11"/>
  <c r="K61" i="11"/>
  <c r="M61" i="11"/>
  <c r="O61" i="11"/>
  <c r="Q61" i="11"/>
  <c r="G70" i="11"/>
  <c r="I70" i="11"/>
  <c r="K70" i="11"/>
  <c r="M70" i="11"/>
  <c r="O70" i="11"/>
  <c r="Q70" i="11"/>
  <c r="G80" i="11"/>
  <c r="I80" i="11"/>
  <c r="K80" i="11"/>
  <c r="M80" i="11"/>
  <c r="O80" i="11"/>
  <c r="Q80" i="11"/>
  <c r="G82" i="11"/>
  <c r="M82" i="11" s="1"/>
  <c r="I82" i="11"/>
  <c r="K82" i="11"/>
  <c r="O82" i="11"/>
  <c r="Q82" i="11"/>
  <c r="G94" i="11"/>
  <c r="M94" i="11" s="1"/>
  <c r="I94" i="11"/>
  <c r="K94" i="11"/>
  <c r="O94" i="11"/>
  <c r="Q94" i="11"/>
  <c r="G98" i="11"/>
  <c r="M98" i="11" s="1"/>
  <c r="I98" i="11"/>
  <c r="K98" i="11"/>
  <c r="O98" i="11"/>
  <c r="Q98" i="11"/>
  <c r="G103" i="11"/>
  <c r="M103" i="11" s="1"/>
  <c r="I103" i="11"/>
  <c r="K103" i="11"/>
  <c r="O103" i="11"/>
  <c r="Q103" i="11"/>
  <c r="G108" i="11"/>
  <c r="M108" i="11" s="1"/>
  <c r="I108" i="11"/>
  <c r="K108" i="11"/>
  <c r="O108" i="11"/>
  <c r="Q108" i="11"/>
  <c r="G111" i="11"/>
  <c r="M111" i="11" s="1"/>
  <c r="I111" i="11"/>
  <c r="K111" i="11"/>
  <c r="O111" i="11"/>
  <c r="Q111" i="11"/>
  <c r="G114" i="11"/>
  <c r="M114" i="11" s="1"/>
  <c r="I114" i="11"/>
  <c r="K114" i="11"/>
  <c r="O114" i="11"/>
  <c r="Q114" i="11"/>
  <c r="G117" i="11"/>
  <c r="M117" i="11" s="1"/>
  <c r="I117" i="11"/>
  <c r="K117" i="11"/>
  <c r="O117" i="11"/>
  <c r="Q117" i="11"/>
  <c r="G119" i="11"/>
  <c r="M119" i="11" s="1"/>
  <c r="I119" i="11"/>
  <c r="K119" i="11"/>
  <c r="O119" i="11"/>
  <c r="Q119" i="11"/>
  <c r="G122" i="11"/>
  <c r="G121" i="11" s="1"/>
  <c r="I58" i="1" s="1"/>
  <c r="I122" i="11"/>
  <c r="I121" i="11" s="1"/>
  <c r="K122" i="11"/>
  <c r="K121" i="11" s="1"/>
  <c r="O122" i="11"/>
  <c r="O121" i="11" s="1"/>
  <c r="Q122" i="11"/>
  <c r="Q121" i="11" s="1"/>
  <c r="G126" i="11"/>
  <c r="M126" i="11" s="1"/>
  <c r="I126" i="11"/>
  <c r="K126" i="11"/>
  <c r="O126" i="11"/>
  <c r="Q126" i="11"/>
  <c r="G128" i="11"/>
  <c r="M128" i="11" s="1"/>
  <c r="I128" i="11"/>
  <c r="K128" i="11"/>
  <c r="O128" i="11"/>
  <c r="Q128" i="11"/>
  <c r="G130" i="11"/>
  <c r="M130" i="11" s="1"/>
  <c r="I130" i="11"/>
  <c r="K130" i="11"/>
  <c r="O130" i="11"/>
  <c r="Q130" i="11"/>
  <c r="G131" i="11"/>
  <c r="M131" i="11" s="1"/>
  <c r="I131" i="11"/>
  <c r="K131" i="11"/>
  <c r="O131" i="11"/>
  <c r="Q131" i="11"/>
  <c r="G133" i="11"/>
  <c r="M133" i="11" s="1"/>
  <c r="I133" i="11"/>
  <c r="K133" i="11"/>
  <c r="O133" i="11"/>
  <c r="Q133" i="11"/>
  <c r="G134" i="11"/>
  <c r="M134" i="11" s="1"/>
  <c r="I134" i="11"/>
  <c r="K134" i="11"/>
  <c r="O134" i="11"/>
  <c r="Q134" i="11"/>
  <c r="G135" i="11"/>
  <c r="M135" i="11" s="1"/>
  <c r="I135" i="11"/>
  <c r="K135" i="11"/>
  <c r="O135" i="11"/>
  <c r="Q135" i="11"/>
  <c r="G137" i="11"/>
  <c r="M137" i="11" s="1"/>
  <c r="I137" i="11"/>
  <c r="K137" i="11"/>
  <c r="O137" i="11"/>
  <c r="Q137" i="11"/>
  <c r="G139" i="11"/>
  <c r="M139" i="11" s="1"/>
  <c r="I139" i="11"/>
  <c r="K139" i="11"/>
  <c r="O139" i="11"/>
  <c r="Q139" i="11"/>
  <c r="G141" i="11"/>
  <c r="M141" i="11" s="1"/>
  <c r="I141" i="11"/>
  <c r="K141" i="11"/>
  <c r="O141" i="11"/>
  <c r="Q141" i="11"/>
  <c r="G144" i="11"/>
  <c r="M144" i="11" s="1"/>
  <c r="I144" i="11"/>
  <c r="K144" i="11"/>
  <c r="O144" i="11"/>
  <c r="Q144" i="11"/>
  <c r="G156" i="11"/>
  <c r="M156" i="11" s="1"/>
  <c r="I156" i="11"/>
  <c r="K156" i="11"/>
  <c r="O156" i="11"/>
  <c r="Q156" i="11"/>
  <c r="G158" i="11"/>
  <c r="M158" i="11" s="1"/>
  <c r="I158" i="11"/>
  <c r="K158" i="11"/>
  <c r="O158" i="11"/>
  <c r="Q158" i="11"/>
  <c r="G159" i="11"/>
  <c r="M159" i="11" s="1"/>
  <c r="I159" i="11"/>
  <c r="K159" i="11"/>
  <c r="O159" i="11"/>
  <c r="Q159" i="11"/>
  <c r="G160" i="11"/>
  <c r="M160" i="11" s="1"/>
  <c r="I160" i="11"/>
  <c r="K160" i="11"/>
  <c r="O160" i="11"/>
  <c r="Q160" i="11"/>
  <c r="G162" i="11"/>
  <c r="M162" i="11" s="1"/>
  <c r="I162" i="11"/>
  <c r="K162" i="11"/>
  <c r="O162" i="11"/>
  <c r="Q162" i="11"/>
  <c r="G164" i="11"/>
  <c r="I164" i="11"/>
  <c r="K164" i="11"/>
  <c r="M164" i="11"/>
  <c r="O164" i="11"/>
  <c r="Q164" i="11"/>
  <c r="G167" i="11"/>
  <c r="I167" i="11"/>
  <c r="K167" i="11"/>
  <c r="M167" i="11"/>
  <c r="O167" i="11"/>
  <c r="Q167" i="11"/>
  <c r="G169" i="11"/>
  <c r="I169" i="11"/>
  <c r="K169" i="11"/>
  <c r="M169" i="11"/>
  <c r="O169" i="11"/>
  <c r="Q169" i="11"/>
  <c r="G171" i="11"/>
  <c r="I171" i="11"/>
  <c r="K171" i="11"/>
  <c r="M171" i="11"/>
  <c r="O171" i="11"/>
  <c r="Q171" i="11"/>
  <c r="G184" i="11"/>
  <c r="M184" i="11" s="1"/>
  <c r="I184" i="11"/>
  <c r="K184" i="11"/>
  <c r="O184" i="11"/>
  <c r="Q184" i="11"/>
  <c r="G188" i="11"/>
  <c r="M188" i="11" s="1"/>
  <c r="I188" i="11"/>
  <c r="K188" i="11"/>
  <c r="O188" i="11"/>
  <c r="Q188" i="11"/>
  <c r="G190" i="11"/>
  <c r="M190" i="11" s="1"/>
  <c r="I190" i="11"/>
  <c r="K190" i="11"/>
  <c r="O190" i="11"/>
  <c r="Q190" i="11"/>
  <c r="G192" i="11"/>
  <c r="M192" i="11" s="1"/>
  <c r="I192" i="11"/>
  <c r="K192" i="11"/>
  <c r="O192" i="11"/>
  <c r="Q192" i="11"/>
  <c r="G199" i="11"/>
  <c r="M199" i="11" s="1"/>
  <c r="I199" i="11"/>
  <c r="K199" i="11"/>
  <c r="O199" i="11"/>
  <c r="Q199" i="11"/>
  <c r="G200" i="11"/>
  <c r="M200" i="11" s="1"/>
  <c r="I200" i="11"/>
  <c r="K200" i="11"/>
  <c r="O200" i="11"/>
  <c r="Q200" i="11"/>
  <c r="G204" i="11"/>
  <c r="M204" i="11" s="1"/>
  <c r="I204" i="11"/>
  <c r="K204" i="11"/>
  <c r="O204" i="11"/>
  <c r="Q204" i="11"/>
  <c r="G206" i="11"/>
  <c r="M206" i="11" s="1"/>
  <c r="I206" i="11"/>
  <c r="K206" i="11"/>
  <c r="O206" i="11"/>
  <c r="Q206" i="11"/>
  <c r="G210" i="11"/>
  <c r="M210" i="11" s="1"/>
  <c r="I210" i="11"/>
  <c r="K210" i="11"/>
  <c r="O210" i="11"/>
  <c r="Q210" i="11"/>
  <c r="G212" i="11"/>
  <c r="M212" i="11" s="1"/>
  <c r="I212" i="11"/>
  <c r="K212" i="11"/>
  <c r="O212" i="11"/>
  <c r="Q212" i="11"/>
  <c r="G214" i="11"/>
  <c r="M214" i="11" s="1"/>
  <c r="I214" i="11"/>
  <c r="K214" i="11"/>
  <c r="O214" i="11"/>
  <c r="Q214" i="11"/>
  <c r="G217" i="11"/>
  <c r="M217" i="11" s="1"/>
  <c r="I217" i="11"/>
  <c r="K217" i="11"/>
  <c r="O217" i="11"/>
  <c r="Q217" i="11"/>
  <c r="G232" i="11"/>
  <c r="M232" i="11" s="1"/>
  <c r="I232" i="11"/>
  <c r="K232" i="11"/>
  <c r="O232" i="11"/>
  <c r="Q232" i="11"/>
  <c r="G236" i="11"/>
  <c r="M236" i="11" s="1"/>
  <c r="I236" i="11"/>
  <c r="K236" i="11"/>
  <c r="O236" i="11"/>
  <c r="Q236" i="11"/>
  <c r="G240" i="11"/>
  <c r="M240" i="11" s="1"/>
  <c r="I240" i="11"/>
  <c r="K240" i="11"/>
  <c r="O240" i="11"/>
  <c r="Q240" i="11"/>
  <c r="G243" i="11"/>
  <c r="G242" i="11" s="1"/>
  <c r="I63" i="1" s="1"/>
  <c r="I243" i="11"/>
  <c r="I242" i="11" s="1"/>
  <c r="K243" i="11"/>
  <c r="K242" i="11" s="1"/>
  <c r="O243" i="11"/>
  <c r="O242" i="11" s="1"/>
  <c r="Q243" i="11"/>
  <c r="Q242" i="11" s="1"/>
  <c r="G245" i="11"/>
  <c r="M245" i="11" s="1"/>
  <c r="I245" i="11"/>
  <c r="K245" i="11"/>
  <c r="O245" i="11"/>
  <c r="Q245" i="11"/>
  <c r="G247" i="11"/>
  <c r="M247" i="11" s="1"/>
  <c r="I247" i="11"/>
  <c r="K247" i="11"/>
  <c r="O247" i="11"/>
  <c r="Q247" i="11"/>
  <c r="G249" i="11"/>
  <c r="M249" i="11" s="1"/>
  <c r="I249" i="11"/>
  <c r="K249" i="11"/>
  <c r="O249" i="11"/>
  <c r="Q249" i="11"/>
  <c r="G251" i="11"/>
  <c r="M251" i="11" s="1"/>
  <c r="I251" i="11"/>
  <c r="K251" i="11"/>
  <c r="O251" i="11"/>
  <c r="Q251" i="11"/>
  <c r="G252" i="11"/>
  <c r="M252" i="11" s="1"/>
  <c r="I252" i="11"/>
  <c r="K252" i="11"/>
  <c r="O252" i="11"/>
  <c r="Q252" i="11"/>
  <c r="G254" i="11"/>
  <c r="M254" i="11" s="1"/>
  <c r="I254" i="11"/>
  <c r="K254" i="11"/>
  <c r="O254" i="11"/>
  <c r="Q254" i="11"/>
  <c r="G255" i="11"/>
  <c r="M255" i="11" s="1"/>
  <c r="I255" i="11"/>
  <c r="K255" i="11"/>
  <c r="O255" i="11"/>
  <c r="Q255" i="11"/>
  <c r="G259" i="11"/>
  <c r="M259" i="11" s="1"/>
  <c r="I259" i="11"/>
  <c r="K259" i="11"/>
  <c r="O259" i="11"/>
  <c r="Q259" i="11"/>
  <c r="G262" i="11"/>
  <c r="M262" i="11" s="1"/>
  <c r="I262" i="11"/>
  <c r="K262" i="11"/>
  <c r="O262" i="11"/>
  <c r="Q262" i="11"/>
  <c r="G264" i="11"/>
  <c r="M264" i="11" s="1"/>
  <c r="I264" i="11"/>
  <c r="K264" i="11"/>
  <c r="O264" i="11"/>
  <c r="Q264" i="11"/>
  <c r="G266" i="11"/>
  <c r="M266" i="11" s="1"/>
  <c r="I266" i="11"/>
  <c r="K266" i="11"/>
  <c r="O266" i="11"/>
  <c r="Q266" i="11"/>
  <c r="G269" i="11"/>
  <c r="M269" i="11" s="1"/>
  <c r="I269" i="11"/>
  <c r="K269" i="11"/>
  <c r="O269" i="11"/>
  <c r="Q269" i="11"/>
  <c r="G271" i="11"/>
  <c r="M271" i="11" s="1"/>
  <c r="I271" i="11"/>
  <c r="K271" i="11"/>
  <c r="O271" i="11"/>
  <c r="Q271" i="11"/>
  <c r="G273" i="11"/>
  <c r="M273" i="11" s="1"/>
  <c r="I273" i="11"/>
  <c r="K273" i="11"/>
  <c r="O273" i="11"/>
  <c r="Q273" i="11"/>
  <c r="G274" i="11"/>
  <c r="M274" i="11" s="1"/>
  <c r="I274" i="11"/>
  <c r="K274" i="11"/>
  <c r="O274" i="11"/>
  <c r="Q274" i="11"/>
  <c r="G277" i="11"/>
  <c r="M277" i="11" s="1"/>
  <c r="I277" i="11"/>
  <c r="K277" i="11"/>
  <c r="O277" i="11"/>
  <c r="Q277" i="11"/>
  <c r="G278" i="11"/>
  <c r="M278" i="11" s="1"/>
  <c r="I278" i="11"/>
  <c r="K278" i="11"/>
  <c r="O278" i="11"/>
  <c r="Q278" i="11"/>
  <c r="G279" i="11"/>
  <c r="M279" i="11" s="1"/>
  <c r="I279" i="11"/>
  <c r="K279" i="11"/>
  <c r="O279" i="11"/>
  <c r="Q279" i="11"/>
  <c r="G280" i="11"/>
  <c r="M280" i="11" s="1"/>
  <c r="I280" i="11"/>
  <c r="K280" i="11"/>
  <c r="O280" i="11"/>
  <c r="Q280" i="11"/>
  <c r="G281" i="11"/>
  <c r="M281" i="11" s="1"/>
  <c r="I281" i="11"/>
  <c r="K281" i="11"/>
  <c r="O281" i="11"/>
  <c r="Q281" i="11"/>
  <c r="G283" i="11"/>
  <c r="M283" i="11" s="1"/>
  <c r="I283" i="11"/>
  <c r="K283" i="11"/>
  <c r="O283" i="11"/>
  <c r="Q283" i="11"/>
  <c r="G284" i="11"/>
  <c r="M284" i="11" s="1"/>
  <c r="I284" i="11"/>
  <c r="K284" i="11"/>
  <c r="O284" i="11"/>
  <c r="Q284" i="11"/>
  <c r="G285" i="11"/>
  <c r="M285" i="11" s="1"/>
  <c r="I285" i="11"/>
  <c r="K285" i="11"/>
  <c r="O285" i="11"/>
  <c r="Q285" i="11"/>
  <c r="G286" i="11"/>
  <c r="M286" i="11" s="1"/>
  <c r="I286" i="11"/>
  <c r="K286" i="11"/>
  <c r="O286" i="11"/>
  <c r="Q286" i="11"/>
  <c r="G287" i="11"/>
  <c r="M287" i="11" s="1"/>
  <c r="I287" i="11"/>
  <c r="K287" i="11"/>
  <c r="O287" i="11"/>
  <c r="Q287" i="11"/>
  <c r="G288" i="11"/>
  <c r="M288" i="11" s="1"/>
  <c r="I288" i="11"/>
  <c r="K288" i="11"/>
  <c r="O288" i="11"/>
  <c r="Q288" i="11"/>
  <c r="G289" i="11"/>
  <c r="M289" i="11" s="1"/>
  <c r="I289" i="11"/>
  <c r="K289" i="11"/>
  <c r="O289" i="11"/>
  <c r="Q289" i="11"/>
  <c r="G291" i="11"/>
  <c r="M291" i="11" s="1"/>
  <c r="I291" i="11"/>
  <c r="K291" i="11"/>
  <c r="O291" i="11"/>
  <c r="Q291" i="11"/>
  <c r="G294" i="11"/>
  <c r="M294" i="11" s="1"/>
  <c r="I294" i="11"/>
  <c r="K294" i="11"/>
  <c r="O294" i="11"/>
  <c r="Q294" i="11"/>
  <c r="G299" i="11"/>
  <c r="M299" i="11" s="1"/>
  <c r="I299" i="11"/>
  <c r="K299" i="11"/>
  <c r="O299" i="11"/>
  <c r="Q299" i="11"/>
  <c r="G301" i="11"/>
  <c r="M301" i="11" s="1"/>
  <c r="I301" i="11"/>
  <c r="K301" i="11"/>
  <c r="O301" i="11"/>
  <c r="Q301" i="11"/>
  <c r="G302" i="11"/>
  <c r="M302" i="11" s="1"/>
  <c r="I302" i="11"/>
  <c r="K302" i="11"/>
  <c r="O302" i="11"/>
  <c r="Q302" i="11"/>
  <c r="G306" i="11"/>
  <c r="M306" i="11" s="1"/>
  <c r="I306" i="11"/>
  <c r="K306" i="11"/>
  <c r="O306" i="11"/>
  <c r="Q306" i="11"/>
  <c r="G308" i="11"/>
  <c r="M308" i="11" s="1"/>
  <c r="I308" i="11"/>
  <c r="K308" i="11"/>
  <c r="O308" i="11"/>
  <c r="Q308" i="11"/>
  <c r="G309" i="11"/>
  <c r="M309" i="11" s="1"/>
  <c r="I309" i="11"/>
  <c r="K309" i="11"/>
  <c r="O309" i="11"/>
  <c r="Q309" i="11"/>
  <c r="G310" i="11"/>
  <c r="M310" i="11" s="1"/>
  <c r="I310" i="11"/>
  <c r="K310" i="11"/>
  <c r="O310" i="11"/>
  <c r="Q310" i="11"/>
  <c r="G311" i="11"/>
  <c r="M311" i="11" s="1"/>
  <c r="I311" i="11"/>
  <c r="K311" i="11"/>
  <c r="O311" i="11"/>
  <c r="Q311" i="11"/>
  <c r="G313" i="11"/>
  <c r="M313" i="11" s="1"/>
  <c r="I313" i="11"/>
  <c r="K313" i="11"/>
  <c r="O313" i="11"/>
  <c r="Q313" i="11"/>
  <c r="G315" i="11"/>
  <c r="M315" i="11" s="1"/>
  <c r="I315" i="11"/>
  <c r="K315" i="11"/>
  <c r="O315" i="11"/>
  <c r="Q315" i="11"/>
  <c r="G316" i="11"/>
  <c r="M316" i="11" s="1"/>
  <c r="I316" i="11"/>
  <c r="K316" i="11"/>
  <c r="O316" i="11"/>
  <c r="Q316" i="11"/>
  <c r="G318" i="11"/>
  <c r="M318" i="11" s="1"/>
  <c r="I318" i="11"/>
  <c r="K318" i="11"/>
  <c r="O318" i="11"/>
  <c r="Q318" i="11"/>
  <c r="G320" i="11"/>
  <c r="M320" i="11" s="1"/>
  <c r="I320" i="11"/>
  <c r="K320" i="11"/>
  <c r="O320" i="11"/>
  <c r="Q320" i="11"/>
  <c r="G322" i="11"/>
  <c r="M322" i="11" s="1"/>
  <c r="I322" i="11"/>
  <c r="K322" i="11"/>
  <c r="O322" i="11"/>
  <c r="Q322" i="11"/>
  <c r="G334" i="11"/>
  <c r="M334" i="11" s="1"/>
  <c r="I334" i="11"/>
  <c r="K334" i="11"/>
  <c r="O334" i="11"/>
  <c r="Q334" i="11"/>
  <c r="G341" i="11"/>
  <c r="M341" i="11" s="1"/>
  <c r="I341" i="11"/>
  <c r="K341" i="11"/>
  <c r="O341" i="11"/>
  <c r="Q341" i="11"/>
  <c r="G347" i="11"/>
  <c r="M347" i="11" s="1"/>
  <c r="I347" i="11"/>
  <c r="K347" i="11"/>
  <c r="O347" i="11"/>
  <c r="Q347" i="11"/>
  <c r="G350" i="11"/>
  <c r="M350" i="11" s="1"/>
  <c r="I350" i="11"/>
  <c r="K350" i="11"/>
  <c r="O350" i="11"/>
  <c r="Q350" i="11"/>
  <c r="G353" i="11"/>
  <c r="M353" i="11" s="1"/>
  <c r="I353" i="11"/>
  <c r="K353" i="11"/>
  <c r="O353" i="11"/>
  <c r="Q353" i="11"/>
  <c r="G355" i="11"/>
  <c r="M355" i="11" s="1"/>
  <c r="I355" i="11"/>
  <c r="K355" i="11"/>
  <c r="O355" i="11"/>
  <c r="Q355" i="11"/>
  <c r="G357" i="11"/>
  <c r="M357" i="11" s="1"/>
  <c r="I357" i="11"/>
  <c r="K357" i="11"/>
  <c r="O357" i="11"/>
  <c r="Q357" i="11"/>
  <c r="G364" i="11"/>
  <c r="M364" i="11" s="1"/>
  <c r="I364" i="11"/>
  <c r="K364" i="11"/>
  <c r="O364" i="11"/>
  <c r="Q364" i="11"/>
  <c r="G366" i="11"/>
  <c r="I366" i="11"/>
  <c r="K366" i="11"/>
  <c r="M366" i="11"/>
  <c r="O366" i="11"/>
  <c r="Q366" i="11"/>
  <c r="G372" i="11"/>
  <c r="I372" i="11"/>
  <c r="K372" i="11"/>
  <c r="M372" i="11"/>
  <c r="O372" i="11"/>
  <c r="Q372" i="11"/>
  <c r="G374" i="11"/>
  <c r="I374" i="11"/>
  <c r="K374" i="11"/>
  <c r="M374" i="11"/>
  <c r="O374" i="11"/>
  <c r="Q374" i="11"/>
  <c r="G379" i="11"/>
  <c r="I379" i="11"/>
  <c r="K379" i="11"/>
  <c r="M379" i="11"/>
  <c r="O379" i="11"/>
  <c r="Q379" i="11"/>
  <c r="G380" i="11"/>
  <c r="I380" i="11"/>
  <c r="K380" i="11"/>
  <c r="M380" i="11"/>
  <c r="O380" i="11"/>
  <c r="Q380" i="11"/>
  <c r="G381" i="11"/>
  <c r="I381" i="11"/>
  <c r="K381" i="11"/>
  <c r="M381" i="11"/>
  <c r="O381" i="11"/>
  <c r="Q381" i="11"/>
  <c r="G383" i="11"/>
  <c r="I383" i="11"/>
  <c r="K383" i="11"/>
  <c r="M383" i="11"/>
  <c r="O383" i="11"/>
  <c r="Q383" i="11"/>
  <c r="G385" i="11"/>
  <c r="M385" i="11" s="1"/>
  <c r="I385" i="11"/>
  <c r="K385" i="11"/>
  <c r="O385" i="11"/>
  <c r="Q385" i="11"/>
  <c r="G386" i="11"/>
  <c r="M386" i="11" s="1"/>
  <c r="I386" i="11"/>
  <c r="K386" i="11"/>
  <c r="O386" i="11"/>
  <c r="Q386" i="11"/>
  <c r="G389" i="11"/>
  <c r="M389" i="11" s="1"/>
  <c r="I389" i="11"/>
  <c r="K389" i="11"/>
  <c r="O389" i="11"/>
  <c r="Q389" i="11"/>
  <c r="G411" i="11"/>
  <c r="M411" i="11" s="1"/>
  <c r="I411" i="11"/>
  <c r="K411" i="11"/>
  <c r="O411" i="11"/>
  <c r="Q411" i="11"/>
  <c r="G429" i="11"/>
  <c r="M429" i="11" s="1"/>
  <c r="I429" i="11"/>
  <c r="K429" i="11"/>
  <c r="O429" i="11"/>
  <c r="Q429" i="11"/>
  <c r="G451" i="11"/>
  <c r="M451" i="11" s="1"/>
  <c r="I451" i="11"/>
  <c r="K451" i="11"/>
  <c r="O451" i="11"/>
  <c r="Q451" i="11"/>
  <c r="G453" i="11"/>
  <c r="M453" i="11" s="1"/>
  <c r="I453" i="11"/>
  <c r="K453" i="11"/>
  <c r="O453" i="11"/>
  <c r="Q453" i="11"/>
  <c r="G493" i="11"/>
  <c r="M493" i="11" s="1"/>
  <c r="I493" i="11"/>
  <c r="K493" i="11"/>
  <c r="O493" i="11"/>
  <c r="Q493" i="11"/>
  <c r="G497" i="11"/>
  <c r="M497" i="11" s="1"/>
  <c r="I497" i="11"/>
  <c r="K497" i="11"/>
  <c r="O497" i="11"/>
  <c r="Q497" i="11"/>
  <c r="G499" i="11"/>
  <c r="M499" i="11" s="1"/>
  <c r="I499" i="11"/>
  <c r="K499" i="11"/>
  <c r="O499" i="11"/>
  <c r="Q499" i="11"/>
  <c r="G500" i="11"/>
  <c r="M500" i="11" s="1"/>
  <c r="I500" i="11"/>
  <c r="K500" i="11"/>
  <c r="O500" i="11"/>
  <c r="Q500" i="11"/>
  <c r="G501" i="11"/>
  <c r="M501" i="11" s="1"/>
  <c r="I501" i="11"/>
  <c r="K501" i="11"/>
  <c r="O501" i="11"/>
  <c r="Q501" i="11"/>
  <c r="G502" i="11"/>
  <c r="M502" i="11" s="1"/>
  <c r="I502" i="11"/>
  <c r="K502" i="11"/>
  <c r="O502" i="11"/>
  <c r="Q502" i="11"/>
  <c r="G503" i="11"/>
  <c r="M503" i="11" s="1"/>
  <c r="I503" i="11"/>
  <c r="K503" i="11"/>
  <c r="O503" i="11"/>
  <c r="Q503" i="11"/>
  <c r="G504" i="11"/>
  <c r="M504" i="11" s="1"/>
  <c r="I504" i="11"/>
  <c r="K504" i="11"/>
  <c r="O504" i="11"/>
  <c r="Q504" i="11"/>
  <c r="G505" i="11"/>
  <c r="M505" i="11" s="1"/>
  <c r="I505" i="11"/>
  <c r="K505" i="11"/>
  <c r="O505" i="11"/>
  <c r="Q505" i="11"/>
  <c r="F46" i="1"/>
  <c r="J28" i="1"/>
  <c r="J26" i="1"/>
  <c r="G38" i="1"/>
  <c r="F38" i="1"/>
  <c r="J23" i="1"/>
  <c r="J24" i="1"/>
  <c r="J25" i="1"/>
  <c r="J27" i="1"/>
  <c r="E24" i="1"/>
  <c r="E26" i="1"/>
  <c r="G7" i="15" l="1"/>
  <c r="I80" i="1" s="1"/>
  <c r="G44" i="1" s="1"/>
  <c r="H44" i="1" s="1"/>
  <c r="I44" i="1" s="1"/>
  <c r="M122" i="11"/>
  <c r="M121" i="11" s="1"/>
  <c r="M243" i="11"/>
  <c r="M242" i="11" s="1"/>
  <c r="Q110" i="14"/>
  <c r="O110" i="14"/>
  <c r="M110" i="14"/>
  <c r="K110" i="14"/>
  <c r="I110" i="14"/>
  <c r="G110" i="14"/>
  <c r="I82" i="1" s="1"/>
  <c r="I19" i="1" s="1"/>
  <c r="Q58" i="14"/>
  <c r="O58" i="14"/>
  <c r="M58" i="14"/>
  <c r="K58" i="14"/>
  <c r="I58" i="14"/>
  <c r="G58" i="14"/>
  <c r="I78" i="1" s="1"/>
  <c r="Q7" i="14"/>
  <c r="O7" i="14"/>
  <c r="M7" i="14"/>
  <c r="K7" i="14"/>
  <c r="I7" i="14"/>
  <c r="G7" i="14"/>
  <c r="I77" i="1" s="1"/>
  <c r="Q7" i="13"/>
  <c r="O7" i="13"/>
  <c r="M7" i="13"/>
  <c r="K7" i="13"/>
  <c r="I7" i="13"/>
  <c r="G7" i="13"/>
  <c r="I79" i="1" s="1"/>
  <c r="Q11" i="12"/>
  <c r="O11" i="12"/>
  <c r="M11" i="12"/>
  <c r="K11" i="12"/>
  <c r="I11" i="12"/>
  <c r="G11" i="12"/>
  <c r="I66" i="1" s="1"/>
  <c r="Q7" i="12"/>
  <c r="O7" i="12"/>
  <c r="M7" i="12"/>
  <c r="K7" i="12"/>
  <c r="I7" i="12"/>
  <c r="G7" i="12"/>
  <c r="I65" i="1" s="1"/>
  <c r="Q498" i="11"/>
  <c r="O498" i="11"/>
  <c r="M498" i="11"/>
  <c r="K498" i="11"/>
  <c r="I498" i="11"/>
  <c r="G498" i="11"/>
  <c r="I81" i="1" s="1"/>
  <c r="Q492" i="11"/>
  <c r="O492" i="11"/>
  <c r="M492" i="11"/>
  <c r="K492" i="11"/>
  <c r="I492" i="11"/>
  <c r="G492" i="11"/>
  <c r="I76" i="1" s="1"/>
  <c r="Q388" i="11"/>
  <c r="O388" i="11"/>
  <c r="M388" i="11"/>
  <c r="K388" i="11"/>
  <c r="I388" i="11"/>
  <c r="G388" i="11"/>
  <c r="I75" i="1" s="1"/>
  <c r="Q384" i="11"/>
  <c r="O384" i="11"/>
  <c r="M384" i="11"/>
  <c r="K384" i="11"/>
  <c r="I384" i="11"/>
  <c r="G384" i="11"/>
  <c r="I74" i="1" s="1"/>
  <c r="Q365" i="11"/>
  <c r="O365" i="11"/>
  <c r="M365" i="11"/>
  <c r="K365" i="11"/>
  <c r="I365" i="11"/>
  <c r="G365" i="11"/>
  <c r="I73" i="1" s="1"/>
  <c r="Q356" i="11"/>
  <c r="O356" i="11"/>
  <c r="M356" i="11"/>
  <c r="K356" i="11"/>
  <c r="I356" i="11"/>
  <c r="G356" i="11"/>
  <c r="I72" i="1" s="1"/>
  <c r="Q321" i="11"/>
  <c r="O321" i="11"/>
  <c r="M321" i="11"/>
  <c r="K321" i="11"/>
  <c r="I321" i="11"/>
  <c r="G321" i="11"/>
  <c r="I71" i="1" s="1"/>
  <c r="Q312" i="11"/>
  <c r="O312" i="11"/>
  <c r="M312" i="11"/>
  <c r="K312" i="11"/>
  <c r="I312" i="11"/>
  <c r="G312" i="11"/>
  <c r="I70" i="1" s="1"/>
  <c r="Q290" i="11"/>
  <c r="O290" i="11"/>
  <c r="M290" i="11"/>
  <c r="K290" i="11"/>
  <c r="I290" i="11"/>
  <c r="G290" i="11"/>
  <c r="I69" i="1" s="1"/>
  <c r="Q268" i="11"/>
  <c r="O268" i="11"/>
  <c r="M268" i="11"/>
  <c r="K268" i="11"/>
  <c r="I268" i="11"/>
  <c r="G268" i="11"/>
  <c r="I68" i="1" s="1"/>
  <c r="Q261" i="11"/>
  <c r="O261" i="11"/>
  <c r="M261" i="11"/>
  <c r="K261" i="11"/>
  <c r="I261" i="11"/>
  <c r="G261" i="11"/>
  <c r="I67" i="1" s="1"/>
  <c r="Q244" i="11"/>
  <c r="O244" i="11"/>
  <c r="M244" i="11"/>
  <c r="K244" i="11"/>
  <c r="I244" i="11"/>
  <c r="G244" i="11"/>
  <c r="I64" i="1" s="1"/>
  <c r="Q163" i="11"/>
  <c r="O163" i="11"/>
  <c r="M163" i="11"/>
  <c r="K163" i="11"/>
  <c r="I163" i="11"/>
  <c r="G163" i="11"/>
  <c r="I62" i="1" s="1"/>
  <c r="Q140" i="11"/>
  <c r="O140" i="11"/>
  <c r="M140" i="11"/>
  <c r="K140" i="11"/>
  <c r="I140" i="11"/>
  <c r="G140" i="11"/>
  <c r="I61" i="1" s="1"/>
  <c r="Q136" i="11"/>
  <c r="O136" i="11"/>
  <c r="M136" i="11"/>
  <c r="K136" i="11"/>
  <c r="I136" i="11"/>
  <c r="G136" i="11"/>
  <c r="I60" i="1" s="1"/>
  <c r="Q125" i="11"/>
  <c r="O125" i="11"/>
  <c r="M125" i="11"/>
  <c r="K125" i="11"/>
  <c r="I125" i="11"/>
  <c r="G125" i="11"/>
  <c r="I59" i="1" s="1"/>
  <c r="Q116" i="11"/>
  <c r="O116" i="11"/>
  <c r="M116" i="11"/>
  <c r="K116" i="11"/>
  <c r="I116" i="11"/>
  <c r="G116" i="11"/>
  <c r="I57" i="1" s="1"/>
  <c r="Q60" i="11"/>
  <c r="O60" i="11"/>
  <c r="M60" i="11"/>
  <c r="K60" i="11"/>
  <c r="I60" i="11"/>
  <c r="G60" i="11"/>
  <c r="I56" i="1" s="1"/>
  <c r="Q35" i="11"/>
  <c r="O35" i="11"/>
  <c r="M35" i="11"/>
  <c r="K35" i="11"/>
  <c r="I35" i="11"/>
  <c r="G35" i="11"/>
  <c r="I55" i="1" s="1"/>
  <c r="Q25" i="11"/>
  <c r="O25" i="11"/>
  <c r="M25" i="11"/>
  <c r="K25" i="11"/>
  <c r="I25" i="11"/>
  <c r="G25" i="11"/>
  <c r="I54" i="1" s="1"/>
  <c r="Q7" i="11"/>
  <c r="O7" i="11"/>
  <c r="M7" i="11"/>
  <c r="K7" i="11"/>
  <c r="I7" i="11"/>
  <c r="G7" i="11"/>
  <c r="I53" i="1" s="1"/>
  <c r="G45" i="1" l="1"/>
  <c r="H45" i="1" s="1"/>
  <c r="I45" i="1" s="1"/>
  <c r="I18" i="1"/>
  <c r="G43" i="1"/>
  <c r="G42" i="1"/>
  <c r="H42" i="1" s="1"/>
  <c r="I42" i="1" s="1"/>
  <c r="I17" i="1"/>
  <c r="G41" i="1"/>
  <c r="I16" i="1"/>
  <c r="I83" i="1"/>
  <c r="H43" i="1" l="1"/>
  <c r="I43" i="1" s="1"/>
  <c r="I21" i="1"/>
  <c r="G25" i="1" s="1"/>
  <c r="G26" i="1" s="1"/>
  <c r="G29" i="1" s="1"/>
  <c r="J80" i="1"/>
  <c r="J70" i="1"/>
  <c r="J54" i="1"/>
  <c r="J79" i="1"/>
  <c r="J75" i="1"/>
  <c r="J71" i="1"/>
  <c r="J67" i="1"/>
  <c r="J63" i="1"/>
  <c r="J59" i="1"/>
  <c r="J55" i="1"/>
  <c r="J76" i="1"/>
  <c r="J68" i="1"/>
  <c r="J60" i="1"/>
  <c r="J78" i="1"/>
  <c r="J66" i="1"/>
  <c r="J58" i="1"/>
  <c r="J81" i="1"/>
  <c r="J72" i="1"/>
  <c r="J64" i="1"/>
  <c r="J56" i="1"/>
  <c r="J74" i="1"/>
  <c r="J62" i="1"/>
  <c r="J82" i="1"/>
  <c r="J77" i="1"/>
  <c r="J73" i="1"/>
  <c r="J69" i="1"/>
  <c r="J65" i="1"/>
  <c r="J61" i="1"/>
  <c r="J57" i="1"/>
  <c r="J53" i="1"/>
  <c r="G40" i="1"/>
  <c r="G46" i="1" s="1"/>
  <c r="H41" i="1"/>
  <c r="J45" i="1"/>
  <c r="J41" i="1"/>
  <c r="J42" i="1"/>
  <c r="J43" i="1"/>
  <c r="J39" i="1"/>
  <c r="J40" i="1"/>
  <c r="J83" i="1" l="1"/>
  <c r="J46" i="1"/>
  <c r="I41" i="1"/>
  <c r="H40" i="1"/>
  <c r="H46" i="1" s="1"/>
  <c r="I40" i="1" l="1"/>
  <c r="I46" i="1" s="1"/>
  <c r="J44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<sst xmlns="http://schemas.openxmlformats.org/spreadsheetml/2006/main" count="2743" uniqueCount="1011">
  <si>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</si>
  <si>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</si>
  <si>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</si>
  <si>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</si>
  <si>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</si>
  <si>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</si>
  <si>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</si>
  <si>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</si>
  <si>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</si>
  <si>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</si>
  <si>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</si>
  <si>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</si>
  <si>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</si>
  <si>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</si>
  <si>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</si>
  <si>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</si>
  <si>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</si>
  <si>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</si>
  <si>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</si>
  <si>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</si>
  <si>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</si>
  <si>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</si>
  <si>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</si>
  <si>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</si>
  <si>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</si>
  <si>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</si>
  <si>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</si>
  <si>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</si>
  <si>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</si>
  <si>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</si>
  <si>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</si>
  <si>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</si>
  <si>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</si>
  <si>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</si>
  <si>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</si>
  <si>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</si>
  <si>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</si>
  <si>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</si>
  <si>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</si>
  <si>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</si>
  <si>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</si>
  <si>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Z2004</t>
  </si>
  <si>
    <t>Stavba</t>
  </si>
  <si>
    <t>1</t>
  </si>
  <si>
    <t>knihovna</t>
  </si>
  <si>
    <t>stavební úpravy 2. NP</t>
  </si>
  <si>
    <t>2</t>
  </si>
  <si>
    <t>ZTI</t>
  </si>
  <si>
    <t>3</t>
  </si>
  <si>
    <t>VZT</t>
  </si>
  <si>
    <t>4</t>
  </si>
  <si>
    <t>elektroinstalace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</si>
  <si>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</si>
  <si>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</si>
  <si>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</si>
  <si>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</si>
  <si>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</si>
  <si>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</si>
  <si>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</si>
  <si>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</si>
  <si>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</si>
  <si>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</si>
  <si>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</si>
  <si>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</si>
  <si>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</si>
  <si>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</si>
  <si>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</si>
  <si>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</t>
  </si>
  <si>
    <t>Ostatní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</si>
  <si>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</si>
  <si>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</si>
  <si>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</si>
  <si>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</si>
  <si>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</si>
  <si>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</si>
  <si>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</si>
  <si>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</si>
  <si>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</si>
  <si>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</si>
  <si>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725</t>
  </si>
  <si>
    <t>Zařizovací předměty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</si>
  <si>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</si>
  <si>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</si>
  <si>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</si>
  <si>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</si>
  <si>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</si>
  <si>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</si>
  <si>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</si>
  <si>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</si>
  <si>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</si>
  <si>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</si>
  <si>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</si>
  <si>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</si>
  <si>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</si>
  <si>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</si>
  <si>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</si>
  <si>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</si>
  <si>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</si>
  <si>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</si>
  <si>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</si>
  <si>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</si>
  <si>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205</t>
  </si>
  <si>
    <t>Elektroinstalace montáž</t>
  </si>
  <si>
    <t>210</t>
  </si>
  <si>
    <t>Elektroinstalace specifikace</t>
  </si>
  <si>
    <t>M24</t>
  </si>
  <si>
    <t>Montáže vzduchotechnických zařízení</t>
  </si>
  <si>
    <t>D96</t>
  </si>
  <si>
    <t>Přesuny suti a vybouraných hmot</t>
  </si>
  <si>
    <t>PSU</t>
  </si>
  <si>
    <t>215</t>
  </si>
  <si>
    <t>VRN elektroinstalace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</si>
  <si>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</si>
  <si>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</si>
  <si>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</si>
  <si>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</si>
  <si>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</si>
  <si>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</si>
  <si>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</si>
  <si>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</si>
  <si>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</si>
  <si>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</si>
  <si>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</si>
  <si>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</si>
  <si>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</si>
  <si>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</si>
  <si>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</si>
  <si>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</si>
  <si>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</si>
  <si>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</si>
  <si>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</si>
  <si>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</si>
  <si>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</si>
  <si>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</si>
  <si>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</si>
  <si>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</si>
  <si>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</si>
  <si>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139711101R00</t>
  </si>
  <si>
    <t>Vykopávka v uzavřených prostorách v hor.1-4</t>
  </si>
  <si>
    <t>m3</t>
  </si>
  <si>
    <t>800-1</t>
  </si>
  <si>
    <t>RTS</t>
  </si>
  <si>
    <t>POL1_</t>
  </si>
  <si>
    <t>2,75*2,85*1,65</t>
  </si>
  <si>
    <t>VV</t>
  </si>
  <si>
    <t>(2,85+2,75-0,45*2)*2*0,45*0,75</t>
  </si>
  <si>
    <t>151101102R00</t>
  </si>
  <si>
    <t>Pažení a rozepření stěn rýh - příložné - hl.do 4 m</t>
  </si>
  <si>
    <t>m2</t>
  </si>
  <si>
    <t>výtah : (2,75+2,85)*2*2,2</t>
  </si>
  <si>
    <t>151101112R00</t>
  </si>
  <si>
    <t>Odstranění pažení stěn rýh - příložné - hl. do 4 m</t>
  </si>
  <si>
    <t>162701105R00</t>
  </si>
  <si>
    <t>Vodorovné přemístění výkopku z hor.1-4 do 10000 m</t>
  </si>
  <si>
    <t>162201201R00</t>
  </si>
  <si>
    <t>Vodorovné přemíst. výkopku nošením hor.1-4, do 10m</t>
  </si>
  <si>
    <t>175101201R00</t>
  </si>
  <si>
    <t>Obsyp objektu bez prohození sypaniny</t>
  </si>
  <si>
    <t>okolo výtahu : 2,85*2,75*1,45</t>
  </si>
  <si>
    <t>-2,25*2,15*1,45</t>
  </si>
  <si>
    <t>181101102R00</t>
  </si>
  <si>
    <t>Úprava pláně v zářezech v hor. 1-4, se zhutněním</t>
  </si>
  <si>
    <t>2,2*2,2</t>
  </si>
  <si>
    <t>169990001</t>
  </si>
  <si>
    <t>Poplatek za uložení zeminy, skládka Petrůvky</t>
  </si>
  <si>
    <t>t</t>
  </si>
  <si>
    <t>Vlastní</t>
  </si>
  <si>
    <t>16,10438*1,6</t>
  </si>
  <si>
    <t>58330002.A</t>
  </si>
  <si>
    <t>štěrkopísek</t>
  </si>
  <si>
    <t>4,35*1,6</t>
  </si>
  <si>
    <t>271571111R00</t>
  </si>
  <si>
    <t>Polštář základu ze štěrkopísku tříděného</t>
  </si>
  <si>
    <t>800-2</t>
  </si>
  <si>
    <t>2,25*2,35*0,1</t>
  </si>
  <si>
    <t>273313611R00</t>
  </si>
  <si>
    <t>Beton základových desek prostý C 16/20</t>
  </si>
  <si>
    <t>801-1</t>
  </si>
  <si>
    <t>1,3*1,2*0,1</t>
  </si>
  <si>
    <t>273362021R00</t>
  </si>
  <si>
    <t>1,55*1,65*4,5*2*0,001</t>
  </si>
  <si>
    <t>278381544R00</t>
  </si>
  <si>
    <t>Základy do 5 m3, C 20/25, složitosti 4, včetně bednění</t>
  </si>
  <si>
    <t>deska uvnitř výtahové šachty : 1,55*1,65*0,1</t>
  </si>
  <si>
    <t>základové pasy : (2,85+2,75-0,45*2)*2*0,45*0,65</t>
  </si>
  <si>
    <t>311237429R00</t>
  </si>
  <si>
    <t>Zdivo z cihel keramických děrovaných brouš.P10,tl. 25 cm, lepidlo</t>
  </si>
  <si>
    <t>(2,05+1,65)*2*(1,5+3,25*2-0,25)</t>
  </si>
  <si>
    <t>-0,8*2,0*2</t>
  </si>
  <si>
    <t>311238910R00</t>
  </si>
  <si>
    <t>Vrstva z tvárnic tl.24 S Profi tl.240mm</t>
  </si>
  <si>
    <t>m</t>
  </si>
  <si>
    <t>složitost provádění prací v šachtě : (2,05+1,65)*2</t>
  </si>
  <si>
    <t>317121025R00</t>
  </si>
  <si>
    <t>Osazení překladu keram. vysokého, světl. do 105 cm</t>
  </si>
  <si>
    <t>kus</t>
  </si>
  <si>
    <t>nade dveřmi výtahu : 3*2</t>
  </si>
  <si>
    <t>317941123R00</t>
  </si>
  <si>
    <t>Osazení ocelových válcovaných nosníků  č.14-22</t>
  </si>
  <si>
    <t>0,026*2,7*2</t>
  </si>
  <si>
    <t>340237211R00</t>
  </si>
  <si>
    <t>Zazdívka otvorů pl.0,25m2,cihlami tl.zdi do 10 cm</t>
  </si>
  <si>
    <t>801-4</t>
  </si>
  <si>
    <t>dozdívka mezi ŽB sloupem a zdivem : 2</t>
  </si>
  <si>
    <t>dozdívka po obou stranách nových ocel. zárubní : 2*2</t>
  </si>
  <si>
    <t>346244381R00</t>
  </si>
  <si>
    <t>Plentování ocelových nosníků výšky do 20 cm</t>
  </si>
  <si>
    <t>2,7*2*0,15</t>
  </si>
  <si>
    <t>346244811R00</t>
  </si>
  <si>
    <t>Přizdívky izol. z cihel dl.29 cm, MC 10, tl. 65 mm</t>
  </si>
  <si>
    <t>(2,15+2,25)*2*1,35</t>
  </si>
  <si>
    <t>389381001R00</t>
  </si>
  <si>
    <t>Dobetonování prefabrikovaných konstrukcí</t>
  </si>
  <si>
    <t>801-2</t>
  </si>
  <si>
    <t>strop kolem výtahu : (2,85*2,75-2,05*2,15)*0,35</t>
  </si>
  <si>
    <t>342247119R00</t>
  </si>
  <si>
    <t>Příčky z cihel keram. děrovaných P 12,5 na maltu MVC 5, tl. 8</t>
  </si>
  <si>
    <t>1. NP : 2,15*3,25-0,9*2,0</t>
  </si>
  <si>
    <t>2. NP : 1,2*3,25+0,5*2,0+0,5*2*3,25</t>
  </si>
  <si>
    <t>13480815R</t>
  </si>
  <si>
    <t>Tyč průřezu I 200, hrubé, jakost oceli 11373</t>
  </si>
  <si>
    <t>SPCM</t>
  </si>
  <si>
    <t>POL3_</t>
  </si>
  <si>
    <t>0,026*2,7*2*1,1</t>
  </si>
  <si>
    <t>59340715.AR</t>
  </si>
  <si>
    <t>Překlad keram. vysoký - 150x23,8x7,1 cm</t>
  </si>
  <si>
    <t>602011141R00</t>
  </si>
  <si>
    <t>Štuk na stěnách vnitřní ručně</t>
  </si>
  <si>
    <t>m.103 : (0,4+2,05+2,15+2,2)*3,25-0,8*2,0</t>
  </si>
  <si>
    <t>m.106 : 2,7*3,25-0,9*2,0</t>
  </si>
  <si>
    <t>m.107 : 2,7*3,25-0,9*2,0</t>
  </si>
  <si>
    <t>m.203 mimo výtah : (2,45+0,3+1,45)*3,25-(0,8+0,9)*2,0</t>
  </si>
  <si>
    <t>m.205 : (2,2+2,15+0,25)*3,25</t>
  </si>
  <si>
    <t>m.206 : 1,45*3,25-0,9*2,0</t>
  </si>
  <si>
    <t>m.214 : 1,2*(3,25-1,5)</t>
  </si>
  <si>
    <t>m.215 : 1,2*(3,25-1,5)</t>
  </si>
  <si>
    <t>602013111R00</t>
  </si>
  <si>
    <t>Omítka jádrová ručně</t>
  </si>
  <si>
    <t>m.213 : 0,6*2*2,0</t>
  </si>
  <si>
    <t>m.214 : 1,2*2,35</t>
  </si>
  <si>
    <t>m.215 : 1,2*2,35</t>
  </si>
  <si>
    <t>602013131R00</t>
  </si>
  <si>
    <t>Omítka jednovrstvá hlazená MV 1 ručně</t>
  </si>
  <si>
    <t>výtah (uvnitř) ve všech podlažích : (1,55+1,65)*2*(1,35+2*3,25+0,4)</t>
  </si>
  <si>
    <t>610991111R00</t>
  </si>
  <si>
    <t>Zakrývání výplní vnitřních otvorů</t>
  </si>
  <si>
    <t xml:space="preserve">při bourání příček : </t>
  </si>
  <si>
    <t xml:space="preserve">1. NP : </t>
  </si>
  <si>
    <t>m.103 a 108 : 2,5*2,5*2+3,0*2,5*2</t>
  </si>
  <si>
    <t>m.112 : 3,0*2,0</t>
  </si>
  <si>
    <t xml:space="preserve">2. NP : </t>
  </si>
  <si>
    <t>stáv.m.203 : 1,0*2,0*2</t>
  </si>
  <si>
    <t>stáv.m.204 a 205 : 4,0*2,5+2,5*2,5+1,0*2,5</t>
  </si>
  <si>
    <t>stáv.m.207 : 1,3*2,5</t>
  </si>
  <si>
    <t>stáv.m.214 : 4,0*2,5*2+2,5*2,5</t>
  </si>
  <si>
    <t>stáv.m.215-217 : 2,5*2,5*3</t>
  </si>
  <si>
    <t>stáv.m.218 : 2,5*2,5*2</t>
  </si>
  <si>
    <t>611403399R00</t>
  </si>
  <si>
    <t>Hrubá výplň rýh maltou ve stropech</t>
  </si>
  <si>
    <t xml:space="preserve">po zbouraných příčkách 2.NP : </t>
  </si>
  <si>
    <t>m.205 : 4,1*0,15+2,0*0,15</t>
  </si>
  <si>
    <t>m.216 : (4,3+3,4+4,1+3,6+3,4+2,2+1,5+2,4)*0,15</t>
  </si>
  <si>
    <t>611425531R00</t>
  </si>
  <si>
    <t>Omítka rýh stropů MV do 15 cm omítkou štukovou</t>
  </si>
  <si>
    <t>kolem výtahové šachty : (2,5+2,2+2,2)*0,15*2</t>
  </si>
  <si>
    <t>612409991R00</t>
  </si>
  <si>
    <t>Začištění omítek kolem oken,dveří apod.</t>
  </si>
  <si>
    <t>kolem měněných oken z obou stran : (3,8+2,35+2,4+2,35)*2*2</t>
  </si>
  <si>
    <t>(1,0+3,25)*2</t>
  </si>
  <si>
    <t>kolem nových ocel. zárubní : (1,0+2*2,0)*2*3</t>
  </si>
  <si>
    <t>nové omítky ve styku s pilíři a stáv.stěnou : 3,25*4+0,9</t>
  </si>
  <si>
    <t>612423531R00</t>
  </si>
  <si>
    <t>Omítka rýh stěn vápenná šířky do 15 cm, štuková</t>
  </si>
  <si>
    <t>kolem nově osazovaných zárubní : (2,0*2+1,0)*0,1*2*(2+2)</t>
  </si>
  <si>
    <t>po zbouraných příčkách (2. NP) : 3,25*0,15*15</t>
  </si>
  <si>
    <t>612425931R00</t>
  </si>
  <si>
    <t>Omítka vápenná ostění - štuková</t>
  </si>
  <si>
    <t>kolem nových oken : (3,8+2,4+2,35*4+1,0+3,25)*0,4</t>
  </si>
  <si>
    <t>výtah - dveřní otvory : (0,8+2,0*2)*2*0,25</t>
  </si>
  <si>
    <t>612451121R00</t>
  </si>
  <si>
    <t>Omítka vnitřní zdiva, cementová (MC), hladká</t>
  </si>
  <si>
    <t>izolační přizdívka : (2,05+2,15)*2*1,35</t>
  </si>
  <si>
    <t>venkovní ostění a nadpraží po výměně oken : (3,8+2,4+2,35*4+1,1+3,25+1,0)*0,2</t>
  </si>
  <si>
    <t>629451111R00</t>
  </si>
  <si>
    <t>Vyrovnávací vrstva MC šířky do 15 cm</t>
  </si>
  <si>
    <t>pod venkovními parapetními plechy : 2,4+3,8</t>
  </si>
  <si>
    <t>631312141R00</t>
  </si>
  <si>
    <t>Doplnění rýh betonem v dosavadních mazaninách</t>
  </si>
  <si>
    <t>kolem výtahu : 2,5*4*0,2*0,1</t>
  </si>
  <si>
    <t>nové zárubně v podlaze : 1,1*0,1*0,05*3</t>
  </si>
  <si>
    <t>641954341R00</t>
  </si>
  <si>
    <t>Osazení rámů okenních dř.dvojitých, pl. do 4 m2</t>
  </si>
  <si>
    <t>ozn.3 : 1</t>
  </si>
  <si>
    <t>641954451R00</t>
  </si>
  <si>
    <t>Osazení rámů okenních dř.dvojitých, pl. do 10 m2</t>
  </si>
  <si>
    <t>ozn.1 a 2 : 2</t>
  </si>
  <si>
    <t>642942111R00</t>
  </si>
  <si>
    <t>Osazení zárubní dveřních ocelových, pl. do 2,5 m2</t>
  </si>
  <si>
    <t>648991111R00</t>
  </si>
  <si>
    <t>Osazení parapet.desek plast. a lamin. š. do 20cm</t>
  </si>
  <si>
    <t>2,4+3,8</t>
  </si>
  <si>
    <t>55330315R</t>
  </si>
  <si>
    <t>Zárubeň ocelová H 110   600x1970x110 mm</t>
  </si>
  <si>
    <t>55330321R</t>
  </si>
  <si>
    <t>Zárubeň ocelová H 110   900x1970x110 mm</t>
  </si>
  <si>
    <t>55330328</t>
  </si>
  <si>
    <t>Zárubeň ocelová H 110   900x1970x110 mm, protipožární</t>
  </si>
  <si>
    <t>952901111R00</t>
  </si>
  <si>
    <t>Vyčištění budov o výšce podlaží do 4 m</t>
  </si>
  <si>
    <t>16,0*21,0*2</t>
  </si>
  <si>
    <t>90101</t>
  </si>
  <si>
    <t>Protiprašné opatření (vybudování konstrukce a její překrytí fólií v místě řezání betonových podlah)</t>
  </si>
  <si>
    <t>sbr</t>
  </si>
  <si>
    <t>941955001R00</t>
  </si>
  <si>
    <t>Lešení lehké pomocné, výška podlahy do 1,2 m</t>
  </si>
  <si>
    <t>800-3</t>
  </si>
  <si>
    <t>pro samotné osazení dveřních zárubní a omítání : 1,5*1,0*4*2</t>
  </si>
  <si>
    <t>941955002R00</t>
  </si>
  <si>
    <t>Lešení lehké pomocné, výška podlahy do 1,9 m</t>
  </si>
  <si>
    <t>zdění a omítání příčky m.č.106 a 107 : 2,2*1,0*2*2</t>
  </si>
  <si>
    <t>zdění a omítání výtahové šachty zvenku : (3,0*2+2,0)*1,0*2</t>
  </si>
  <si>
    <t>při výměně oken zevnitř i zvenku : (4,0+3,0+2,0)*1,0*2*2</t>
  </si>
  <si>
    <t>pro demontáž a úpravu podhledu kolem výtahu : 10,0*2</t>
  </si>
  <si>
    <t>při bourání příček a zapravování : (4,0+3,5+3,4+2,0+1,5+2,5)*1,0*2</t>
  </si>
  <si>
    <t>(3,5+4,3+2,0*3)*1,0*2</t>
  </si>
  <si>
    <t>(2,5+4,0)*1,0*2</t>
  </si>
  <si>
    <t>při zdění a omítání výtahové šachty zvenku : (3,0*2+2,0)*1,0*2</t>
  </si>
  <si>
    <t>pro demontáž a opětovnou montáž podhledů : 60,0*2</t>
  </si>
  <si>
    <t>943943221R00</t>
  </si>
  <si>
    <t>Montáž lešení prostorové lehké, do 200kg, H 10 m</t>
  </si>
  <si>
    <t>výtah : 1,5*1,5*8,0</t>
  </si>
  <si>
    <t>943943291R00</t>
  </si>
  <si>
    <t>Příplatek za půdorysnou plochu do 6 m2</t>
  </si>
  <si>
    <t>943943821R00</t>
  </si>
  <si>
    <t>Demontáž lešení, prostor. lehké, 200 kPa, H 10 m</t>
  </si>
  <si>
    <t>943955021R00</t>
  </si>
  <si>
    <t>Montáž lešeňové podlahy s příčníky a podél.,H 10 m</t>
  </si>
  <si>
    <t>výtah : 1,5*1,5*3</t>
  </si>
  <si>
    <t>943955821R00</t>
  </si>
  <si>
    <t>Demontáž leš. podlahy s příč. a podélníky, H 10 m</t>
  </si>
  <si>
    <t>962032231R00</t>
  </si>
  <si>
    <t>Bourání zdiva z cihel pálených na MVC</t>
  </si>
  <si>
    <t>801-3</t>
  </si>
  <si>
    <t>pod bouranými okny : (3,8+2,4)*(2,35-1,65)*0,4</t>
  </si>
  <si>
    <t>1,0*1,0*0,4</t>
  </si>
  <si>
    <t>963012520R00</t>
  </si>
  <si>
    <t>Bourání stropů z panelů žb. š.30 cm, tl. nad 14 cm</t>
  </si>
  <si>
    <t>2,85*2,75*0,35</t>
  </si>
  <si>
    <t>965042141R00</t>
  </si>
  <si>
    <t>Bourání mazanin betonových tl. 10 cm, nad 4 m2</t>
  </si>
  <si>
    <t>v místě výtahu, m.203 : 2,75*2,85*0,2</t>
  </si>
  <si>
    <t>965048515R00</t>
  </si>
  <si>
    <t>Broušení betonových povrchů do tl. 5 mm</t>
  </si>
  <si>
    <t xml:space="preserve">po vybourání keramických obkladů : </t>
  </si>
  <si>
    <t>stáv.m.202 : 43,55</t>
  </si>
  <si>
    <t>stáv.m.207 : (1,0+2,0)*2,0</t>
  </si>
  <si>
    <t>stáv.m.212 : (0,85+1,55)*2*(1,5+2,0)-0,6*2,0</t>
  </si>
  <si>
    <t>stáv.m.213 : (2,0+0,9)*2*1,5-0,9*2,0</t>
  </si>
  <si>
    <t xml:space="preserve">po vybourání dlažeb : </t>
  </si>
  <si>
    <t>nová m.208 : 6,07</t>
  </si>
  <si>
    <t>nová m.213-215 : 2,89+1,02+1,2</t>
  </si>
  <si>
    <t xml:space="preserve">po odstranění lep. PVC na podlahách : </t>
  </si>
  <si>
    <t>stáv.m.106 : 13,86</t>
  </si>
  <si>
    <t>stáv.m.203-205 : 8,67+18,14+11,55</t>
  </si>
  <si>
    <t>stáv.m.214-219 : 77,0+8,45+7,75+8,49+58,94+7,87</t>
  </si>
  <si>
    <t>965081713R00</t>
  </si>
  <si>
    <t>Bourání dlažeb keramických tl.10 mm, nad 1 m2</t>
  </si>
  <si>
    <t>stáv.m.208 : 6,07</t>
  </si>
  <si>
    <t>stáv.m.212 a 213 : 2,89+2,46</t>
  </si>
  <si>
    <t>968062356R00</t>
  </si>
  <si>
    <t>Vybourání dřevěných rámů oken dvojitých pl. 4 m2</t>
  </si>
  <si>
    <t>m.106 : 1,0*2,35</t>
  </si>
  <si>
    <t>968062357R00</t>
  </si>
  <si>
    <t>Vybourání dřevěných rámů oken dvojitých nad  4 m2</t>
  </si>
  <si>
    <t>(2,4+3,8)*1,65</t>
  </si>
  <si>
    <t>968072455R00</t>
  </si>
  <si>
    <t>Vybourání kovových dveřních zárubní pl. do 2 m2</t>
  </si>
  <si>
    <t>m.102-104 : 1,0*2,0</t>
  </si>
  <si>
    <t>m.202-216 : 1,0*2,0</t>
  </si>
  <si>
    <t>m.203-204 : 0,9*2,0</t>
  </si>
  <si>
    <t>m.214-215 : 1,0*2,0</t>
  </si>
  <si>
    <t>m.214-219 : 1,0*2,0</t>
  </si>
  <si>
    <t>m.216-219 : 2*0,9*2,0+1,0*2,0</t>
  </si>
  <si>
    <t>968095001R00</t>
  </si>
  <si>
    <t>Bourání parapetů dřevěných š. do 25 cm</t>
  </si>
  <si>
    <t>970241100R00</t>
  </si>
  <si>
    <t>Řezání prostého betonu hl. řezu 100 mm</t>
  </si>
  <si>
    <t>kolem budoucí výtahové šachty (tl.podlahy 20 cm) : (2,85+2,75)*2*2</t>
  </si>
  <si>
    <t>dtto, ale ve stropě nad 1. NP (tl.35 cm) : (2,85+2,75)*2*4</t>
  </si>
  <si>
    <t>pro osazení nových ocelových zárubní : 1,1*2*3</t>
  </si>
  <si>
    <t>971033631R00</t>
  </si>
  <si>
    <t>Vybourání otv. zeď cihel. pl.4 m2, tl.15 cm, MVC</t>
  </si>
  <si>
    <t>m.213-214 : 1,0*2,0</t>
  </si>
  <si>
    <t>973031812R00</t>
  </si>
  <si>
    <t>Vysekání kapes pro zavázání příček tl. 10 cm</t>
  </si>
  <si>
    <t>m.203-206 : 3,25*2</t>
  </si>
  <si>
    <t>m.205 : 3,25</t>
  </si>
  <si>
    <t>m.214-215 : 3,25</t>
  </si>
  <si>
    <t>973031813R00</t>
  </si>
  <si>
    <t>Vysekání kapes pro zavázání příček tl. 15 cm</t>
  </si>
  <si>
    <t>974042533R00</t>
  </si>
  <si>
    <t>Vysekání rýh betonová, monolitická dlažba 5x10 cm</t>
  </si>
  <si>
    <t>pro onové ocel. zárubně : 1,1*3</t>
  </si>
  <si>
    <t>978011191R00</t>
  </si>
  <si>
    <t>Otlučení omítek vnitřních vápenných stropů do 100%</t>
  </si>
  <si>
    <t>nadpraží u bouraných oken : (3,8+2,4+1,0)*0,3</t>
  </si>
  <si>
    <t>na stropech v místě výtahu : 2,1*2,2*2</t>
  </si>
  <si>
    <t>978013191R00</t>
  </si>
  <si>
    <t>Otlučení omítek vnitřních stěn v rozsahu do 100 %</t>
  </si>
  <si>
    <t>ostění bouraných oken : (1,65*4+2,35)*0,3</t>
  </si>
  <si>
    <t>parapetní zdivo pod bouraným oknem : (3,8+2,4)*(2,35-1,65)</t>
  </si>
  <si>
    <t>1,0*0,9</t>
  </si>
  <si>
    <t xml:space="preserve">  m.203 : 2,45*3,25-1,0*2,0</t>
  </si>
  <si>
    <t xml:space="preserve">  m.204 a 205 : 4,1*3,25*2</t>
  </si>
  <si>
    <t xml:space="preserve">  m.213-212 : 1,0*2,35*2</t>
  </si>
  <si>
    <t xml:space="preserve">  m.214 : (3,4+4,0+2,5+1,4+2,65)*3,25-1,0*2,0*2</t>
  </si>
  <si>
    <t xml:space="preserve">  m.215 : (3,5+2,55*2)*3,25-1,0*2,0</t>
  </si>
  <si>
    <t xml:space="preserve">  m.216 : (3,6+2,2*2)*3,25-1,0*2,0</t>
  </si>
  <si>
    <t xml:space="preserve">  m.217 : (4,1+2,2+0,4)*3,25-1,0*2,0</t>
  </si>
  <si>
    <t xml:space="preserve">  m.218 : (7,5*2+9,0)*3,25-1,0*2,0*3</t>
  </si>
  <si>
    <t xml:space="preserve">  m.219 : (3,0+2,7)*2*3,25-1,0*2,0-3</t>
  </si>
  <si>
    <t>978059531R00</t>
  </si>
  <si>
    <t>Odsekání vnitřních obkladů stěn nad 2 m2</t>
  </si>
  <si>
    <t>962031113R00</t>
  </si>
  <si>
    <t>Bourání příček z cihel pálených plných tl. 65 mm</t>
  </si>
  <si>
    <t>2.NP : (2,7+2,4+2,7+1,5+5,6)*2,35-1,0*2,0</t>
  </si>
  <si>
    <t>(1,85+1,4+2,1)*2,35-1,0*2,0</t>
  </si>
  <si>
    <t>(2,5+4,1)*3,25-0,8*2,0</t>
  </si>
  <si>
    <t>962031116R00</t>
  </si>
  <si>
    <t>Bourání příček z cihel pálených plných tl. 140 mm</t>
  </si>
  <si>
    <t>2.NP : (1,2+2,4+1,4+3,4+4,0)*2,35-1,0*2,0</t>
  </si>
  <si>
    <t>999281108R00</t>
  </si>
  <si>
    <t>Přesun hmot pro opravy a údržbu do výšky 12 m</t>
  </si>
  <si>
    <t>POL7_</t>
  </si>
  <si>
    <t>711171559R00</t>
  </si>
  <si>
    <t>Izolace proti vlhkosti vodorovná, fólií, volně</t>
  </si>
  <si>
    <t>2,05*2,15</t>
  </si>
  <si>
    <t>711172559R00</t>
  </si>
  <si>
    <t>Izolace proti vlhkosti svislá, fólií, volně</t>
  </si>
  <si>
    <t>(2,05+2,15)*2*1,35</t>
  </si>
  <si>
    <t>711191171R00</t>
  </si>
  <si>
    <t>Izolace proti zem.vlhkosti,podkl.textilie,vodorovná</t>
  </si>
  <si>
    <t>711191172R00</t>
  </si>
  <si>
    <t>Izolace proti zem.vlhkosti,ochr.textilie,vodorovná</t>
  </si>
  <si>
    <t>711191271R00</t>
  </si>
  <si>
    <t>Izolace proti zem.vlhkosti,podklad.textilie,svislá</t>
  </si>
  <si>
    <t>711191272R00</t>
  </si>
  <si>
    <t>Izolace proti zem.vlhkosti,ochran.textilie,svislá</t>
  </si>
  <si>
    <t>28322028R</t>
  </si>
  <si>
    <t>Fólie zemní tl. 1,5, š. 1300 mm zemní</t>
  </si>
  <si>
    <t>na překrytí 15% : (4,4075+11,34)*1,15</t>
  </si>
  <si>
    <t>ztratné 10% : 0,1*18,10962</t>
  </si>
  <si>
    <t>dorovnání do celé role (26 m2) : 26,0-19,92059</t>
  </si>
  <si>
    <t>67390503R</t>
  </si>
  <si>
    <t>Geotextilie netkaná 300 g/m2</t>
  </si>
  <si>
    <t>ztratné 15% : (4,4075+11,34)*1,15</t>
  </si>
  <si>
    <t>764410291R00</t>
  </si>
  <si>
    <t>Montáž oplechování parapetů Pz</t>
  </si>
  <si>
    <t>800-764</t>
  </si>
  <si>
    <t>764410850R00</t>
  </si>
  <si>
    <t>Demontáž oplechování parapetů,rš od 100 do 330 mm</t>
  </si>
  <si>
    <t>3,8+2,4+1,1</t>
  </si>
  <si>
    <t>596239001</t>
  </si>
  <si>
    <t>parapetní plech žárově zinkovaný rš.340 mm, vč. příslušenství</t>
  </si>
  <si>
    <t>766622235R00</t>
  </si>
  <si>
    <t>Montáž oken komplet.otvíravých do rámů, 2kříd.nad 2,10 m2</t>
  </si>
  <si>
    <t>800-766</t>
  </si>
  <si>
    <t>ozn.1 a 2 : 2+3</t>
  </si>
  <si>
    <t>766641232R00</t>
  </si>
  <si>
    <t>Montáž vchodových dveří 1kř. š. do 1m, s nadsvětlíkem</t>
  </si>
  <si>
    <t>766661112R00</t>
  </si>
  <si>
    <t>Montáž dveří do zárubně,otevíravých 1kř.do 0,8 m</t>
  </si>
  <si>
    <t>766661122R00</t>
  </si>
  <si>
    <t>Montáž dveří do zárubně,otevíravých 1kř.nad 0,8 m</t>
  </si>
  <si>
    <t>1. NP : 3</t>
  </si>
  <si>
    <t>2. NP : 2</t>
  </si>
  <si>
    <t>766695212R00</t>
  </si>
  <si>
    <t>Montáž prahů dveří jednokřídlových š. do 10 cm</t>
  </si>
  <si>
    <t>611439001</t>
  </si>
  <si>
    <t>okno plastové 4křídlové 2400x2350 mm, ozn. 1</t>
  </si>
  <si>
    <t>611439002</t>
  </si>
  <si>
    <t>okno plastové 3800x2350 mm, ozn. 2</t>
  </si>
  <si>
    <t>611439005</t>
  </si>
  <si>
    <t>Dveře vchodové plastové s nadsvětlíkem 1050x3250 mm, ozn. 3</t>
  </si>
  <si>
    <t>61143909</t>
  </si>
  <si>
    <t>plastový vnitřní parapet</t>
  </si>
  <si>
    <t>2,5+3,9</t>
  </si>
  <si>
    <t>61160110</t>
  </si>
  <si>
    <t>Dveře vnitřní dýhované plné 1kř. 60x197 cm, ozn. 4</t>
  </si>
  <si>
    <t>61160113</t>
  </si>
  <si>
    <t>Dveře vnitřní dýhované plné 1kř. 90x197 cm, ozn. 5</t>
  </si>
  <si>
    <t>611653534</t>
  </si>
  <si>
    <t>Dveře vnitřní protipožární dýhované plné 1kř. 90x197 cm, ozn. 7</t>
  </si>
  <si>
    <t>611653604</t>
  </si>
  <si>
    <t>Dveře vnitřní kovové prosklené 1kř. 90x197 mm EI 30, ozn.6</t>
  </si>
  <si>
    <t>61187116R</t>
  </si>
  <si>
    <t>Prah dubový délka 60 cm šířka 10 cm tl. 2 cm</t>
  </si>
  <si>
    <t>61187176R</t>
  </si>
  <si>
    <t>Prah dubový délka 90 cm šířka 10 cm tl. 2 cm</t>
  </si>
  <si>
    <t>998766102R00</t>
  </si>
  <si>
    <t>Přesun hmot pro truhlářské konstr., výšky do 12 m</t>
  </si>
  <si>
    <t>767584642R00</t>
  </si>
  <si>
    <t>Montáž podhledů -  desky</t>
  </si>
  <si>
    <t>800-767</t>
  </si>
  <si>
    <t>2. NP : 6,75+24,11+11,13</t>
  </si>
  <si>
    <t>6,07+0,9+1,26+1,08+3,4+2,89+1,02+1,2</t>
  </si>
  <si>
    <t>767585116R00</t>
  </si>
  <si>
    <t>Montáž doplňků podhledů - zhotovení rohu</t>
  </si>
  <si>
    <t>m.103 : 12</t>
  </si>
  <si>
    <t>m.203 : 9</t>
  </si>
  <si>
    <t>m.205 : 16</t>
  </si>
  <si>
    <t>m.216 : 10</t>
  </si>
  <si>
    <t>767586101R00</t>
  </si>
  <si>
    <t>Nosný rošt podhledu</t>
  </si>
  <si>
    <t>2. NP : 15,0*2,4</t>
  </si>
  <si>
    <t>767586201R00</t>
  </si>
  <si>
    <t xml:space="preserve">Podhled minerální </t>
  </si>
  <si>
    <t>767581801R00</t>
  </si>
  <si>
    <t>Demontáž podhledů - kazet</t>
  </si>
  <si>
    <t>m.103 : 3,0*3,0</t>
  </si>
  <si>
    <t>767582800R00</t>
  </si>
  <si>
    <t>Demontáž podhledů - roštů</t>
  </si>
  <si>
    <t>767649191R00</t>
  </si>
  <si>
    <t>Montáž doplňků dveří, samozavírače hydraulického</t>
  </si>
  <si>
    <t>54917020</t>
  </si>
  <si>
    <t>Zavírač dveří hydraulický</t>
  </si>
  <si>
    <t>767589901</t>
  </si>
  <si>
    <t>Üprava a doplnění podhledu kolem výtahové šachty</t>
  </si>
  <si>
    <t>998767102R00</t>
  </si>
  <si>
    <t>Přesun hmot pro zámečnické konstr., výšky do 12 m</t>
  </si>
  <si>
    <t>771475014R00</t>
  </si>
  <si>
    <t>Obklad soklíků keram.rovných, tmel,výška 10 cm</t>
  </si>
  <si>
    <t>800-771</t>
  </si>
  <si>
    <t>m.202 : (7,5+1,8+5,4+1,5+2,6)*2-2*0,9-2*1,0+1,5+0,6*2</t>
  </si>
  <si>
    <t>771575107R00</t>
  </si>
  <si>
    <t>Montáž podlah keram.,režné hladké, tmel, 20x20 cm</t>
  </si>
  <si>
    <t>597623122R</t>
  </si>
  <si>
    <t>Dlaždice keramická 20x20 cm</t>
  </si>
  <si>
    <t>ztratné 5% : 72,35*1,05+0,0325</t>
  </si>
  <si>
    <t>59764210R</t>
  </si>
  <si>
    <t>dlaždice soklová v.80 mm dl. 33 cm, Nordic</t>
  </si>
  <si>
    <t>36,5*3*1,05+0,025</t>
  </si>
  <si>
    <t>998771102R00</t>
  </si>
  <si>
    <t>Přesun hmot pro podlahy z dlaždic, výšky do 12 m</t>
  </si>
  <si>
    <t>776401800R00</t>
  </si>
  <si>
    <t>Demontáž soklíků nebo lišt, pryžových nebo z PVC</t>
  </si>
  <si>
    <t>800-775</t>
  </si>
  <si>
    <t>m.103 : 1,2+3,5+3,65*2+2,8+1,2</t>
  </si>
  <si>
    <t>stáv.m.203 : (4,45+1,05+1,45)*2-3*0,8-1,4</t>
  </si>
  <si>
    <t>stáv.m.204 : (4,5+4,1)*2-0,8</t>
  </si>
  <si>
    <t>stáv.m.205 : (3,2+4,1+0,7)*2-0,8</t>
  </si>
  <si>
    <t>stáv.m.206 : (2,05+2,7)*2-0,8</t>
  </si>
  <si>
    <t>stáv.m.214-219 : (7,75+8,7+2,65+0,7+0,25)*2-0,9*2</t>
  </si>
  <si>
    <t>(3,45+2,55)*2-0,9</t>
  </si>
  <si>
    <t>(3,55+2,4)*2-0,8</t>
  </si>
  <si>
    <t>(4,15+2,3)*2-0,8</t>
  </si>
  <si>
    <t>(7,5+8,7+0,7)*2-0,9*3</t>
  </si>
  <si>
    <t>(3,0+2,75+2,1+1,4+1,8)-0,9*3</t>
  </si>
  <si>
    <t>776421100R00</t>
  </si>
  <si>
    <t>Lepení podlahových soklíků z PVC a vinylu</t>
  </si>
  <si>
    <t>m.103 : 0,4+1,2+3,6+6,8-2,7+3,6+1,0+2,2+2,15+2,45-0,8+0,1</t>
  </si>
  <si>
    <t>m.205 : (4,45+0,1+3,2+4,1+0,7)*2-0,8</t>
  </si>
  <si>
    <t>m.206 : (1,55+1,85)*2-0,8-3-0,9</t>
  </si>
  <si>
    <t>m.207 : (2,05+2,7)*2-0,8</t>
  </si>
  <si>
    <t>m.216 : (7,5+0,15+7,75+4,3+1,1+3,4+2,55+0,7*5)*2-0,9</t>
  </si>
  <si>
    <t>(1,1+0,4)*2*2</t>
  </si>
  <si>
    <t>776511810R00</t>
  </si>
  <si>
    <t>Odstranění PVC a koberců lepených bez podložky</t>
  </si>
  <si>
    <t>stáv.m.103 : 22,64</t>
  </si>
  <si>
    <t>stáv.m.206 : 5,54</t>
  </si>
  <si>
    <t>776521200R00</t>
  </si>
  <si>
    <t>Lepení povlakových podlah z dílců PVC a CV (vinyl)</t>
  </si>
  <si>
    <t>1. NP : 17,44</t>
  </si>
  <si>
    <t>2. NP : 24,11+11,13+5,54+172,7</t>
  </si>
  <si>
    <t>28410302R</t>
  </si>
  <si>
    <t>Podlaha lepená Vinyl, balení 4,32 m2, lamela s dekorem</t>
  </si>
  <si>
    <t>ztratné 10% : 230,92*1,1</t>
  </si>
  <si>
    <t>dorovnání na celé balení : 254,88-254,012</t>
  </si>
  <si>
    <t>28416089</t>
  </si>
  <si>
    <t xml:space="preserve">Lišta soklová </t>
  </si>
  <si>
    <t>120,7*1,05+0,265</t>
  </si>
  <si>
    <t>998776102R00</t>
  </si>
  <si>
    <t>Přesun hmot pro podlahy povlakové, výšky do 12 m</t>
  </si>
  <si>
    <t>777561020R00</t>
  </si>
  <si>
    <t>Vyrovnání podlahy stěrkou tloušťky 2 mm</t>
  </si>
  <si>
    <t>800-773</t>
  </si>
  <si>
    <t xml:space="preserve">pod keramickou dlažbu : </t>
  </si>
  <si>
    <t>1. NP : 5,4+11,2</t>
  </si>
  <si>
    <t>2. NP : 43,89+6,75+2,89+1,02+1,2</t>
  </si>
  <si>
    <t xml:space="preserve">pod PVC : </t>
  </si>
  <si>
    <t>998777102R00</t>
  </si>
  <si>
    <t>Přesun hmot pro podlahy syntetické, výšky do 12 m</t>
  </si>
  <si>
    <t>781101111R00</t>
  </si>
  <si>
    <t>Vyrovnání podkladu maltou ze SMS tl. do 7 mm</t>
  </si>
  <si>
    <t xml:space="preserve">pod keramické obklady : </t>
  </si>
  <si>
    <t>m.208 : (1,3+2,1)*2,0</t>
  </si>
  <si>
    <t>m.213 : (0,85+0,5*2+0,1+0,2)*2,0</t>
  </si>
  <si>
    <t>(1,0+0,85+1,5)*1,5</t>
  </si>
  <si>
    <t>m.215 : (1,1+1,2)*2*1,5-0,9*1,5</t>
  </si>
  <si>
    <t>781101141R00</t>
  </si>
  <si>
    <t>Hydroizolační stěrka jednovrstvá, natažení</t>
  </si>
  <si>
    <t>781475114R00</t>
  </si>
  <si>
    <t>Obklad vnitřní stěn keramický, do tmele, 20x20 cm</t>
  </si>
  <si>
    <t>58581100R</t>
  </si>
  <si>
    <t>Hydroizolační stěrka</t>
  </si>
  <si>
    <t>kg</t>
  </si>
  <si>
    <t>58582137R</t>
  </si>
  <si>
    <t>Lepicí a stěrková hmota</t>
  </si>
  <si>
    <t>59764240R</t>
  </si>
  <si>
    <t>Obkladačka keramická</t>
  </si>
  <si>
    <t>21,675*1,05+0,24125</t>
  </si>
  <si>
    <t>998781102R00</t>
  </si>
  <si>
    <t>Přesun hmot pro obklady keramické, výšky do 12 m</t>
  </si>
  <si>
    <t>783226100R00</t>
  </si>
  <si>
    <t>Nátěr syntetický kovových konstrukcí základní</t>
  </si>
  <si>
    <t>800-783</t>
  </si>
  <si>
    <t>783225600R00</t>
  </si>
  <si>
    <t>Nátěr syntetický kovových konstrukcí 2x email</t>
  </si>
  <si>
    <t>ocelové zárubně : (1,0+2*2,0)*0,2*6</t>
  </si>
  <si>
    <t>784165511R00</t>
  </si>
  <si>
    <t>Malba bílá, bez penetrace, 1 x</t>
  </si>
  <si>
    <t>800-784</t>
  </si>
  <si>
    <t xml:space="preserve">stávající malby : </t>
  </si>
  <si>
    <t>m.102 : (2,7+5,4+0,7)*2*3,25</t>
  </si>
  <si>
    <t>-2,0*2,0-(1,2+1,0)*2,0-1,6*2,0-0,6*2,0</t>
  </si>
  <si>
    <t>m.103 : (0,5+1,2+3,65+7,0+3,65+1,0)*3,25-2,7*2,4-2,4*2,35</t>
  </si>
  <si>
    <t>m.104 : (1,9+5,5)*2*3,25-2*1,2*2,2</t>
  </si>
  <si>
    <t>m.106 : (2,7+2,0*2)*3,25-1,2*2,2</t>
  </si>
  <si>
    <t>m.108 : (4,0+8,5+0,7*2)*2*3,25-2,7*2,4*2-(2,4+3,6)*2,35</t>
  </si>
  <si>
    <t>m.112 - stěna s měněnými okny : 10,5*3,25-2,4*2,5-4,0*2,5</t>
  </si>
  <si>
    <t>m.202 : (8,0+9,0)*2*3,25-2*0,9*2,0-1,45*2,0</t>
  </si>
  <si>
    <t>m.203 : (3,5+1,0)*3,25-2*0,6*2,0</t>
  </si>
  <si>
    <t>m.205 : (1,5+8,2+4,1+3,3+2,0+0,7*2)*3,25</t>
  </si>
  <si>
    <t>-(0,8*2,0+(3,6+2,4)*2,35)</t>
  </si>
  <si>
    <t>m.206 : (1,05+1,55)*2*3,25-3*0,8*2,0</t>
  </si>
  <si>
    <t>m.209-211 : (0,8+1,2)*2*1,7*3</t>
  </si>
  <si>
    <t>m.212 : (2,3+1,5)*2*1,7</t>
  </si>
  <si>
    <t>m.213 : (2,0+1,5)*2*1,3</t>
  </si>
  <si>
    <t>m.214 a 215 : 10,0*2</t>
  </si>
  <si>
    <t>m.216 : (16,0+12,0+0,7*4)*2*3,25</t>
  </si>
  <si>
    <t>-(3,6*2+2,4*6+0,7)*2,35-0,9*2,0</t>
  </si>
  <si>
    <t>784165512R00</t>
  </si>
  <si>
    <t>Malba bílá, bez penetrace, 2 x</t>
  </si>
  <si>
    <t xml:space="preserve">na nových omítkách : </t>
  </si>
  <si>
    <t>m.102 : 1,2*2,2-0,9*2,0</t>
  </si>
  <si>
    <t>m.103 : (2,45+2,15+2,2)*3,25-0,8*2,0</t>
  </si>
  <si>
    <t>m.104 : 1,0*2</t>
  </si>
  <si>
    <t>m.106 : 2,7*3,25-0,9*2,0+1,0</t>
  </si>
  <si>
    <t>m.107 jako m.106 : 7,975</t>
  </si>
  <si>
    <t>m.112 : (2,5+4,0)*0,5</t>
  </si>
  <si>
    <t>m.202 : 1,0</t>
  </si>
  <si>
    <t>m.203 : (2,45+0,3+1,55)*3,25-0,8*2,0-0,9*2,0</t>
  </si>
  <si>
    <t>m.205 : (2,3+2,2)*3,25</t>
  </si>
  <si>
    <t>(4,1+2*3,25)*0,15</t>
  </si>
  <si>
    <t>m.206 : 1,55*3,25-0,9*2,0</t>
  </si>
  <si>
    <t>m.214 a 215 : 1,2*2,0*2</t>
  </si>
  <si>
    <t>m.216 : (12,0+2,5*4+3,4+4,3+1,8+1,4+2,1)*0,15</t>
  </si>
  <si>
    <t>3,25*0,15*6</t>
  </si>
  <si>
    <t>784011111R00</t>
  </si>
  <si>
    <t>Oprášení/ometení podkladu</t>
  </si>
  <si>
    <t>784011211R00</t>
  </si>
  <si>
    <t>Olepování vnitřních ploch</t>
  </si>
  <si>
    <t>kolem vypínačů, zásuvek apod. : 70</t>
  </si>
  <si>
    <t>784161101R00</t>
  </si>
  <si>
    <t>Penetrace podkladu nátěrem 1x</t>
  </si>
  <si>
    <t>786622211R00</t>
  </si>
  <si>
    <t>Montáž okenních horizontálních žaluzií</t>
  </si>
  <si>
    <t xml:space="preserve">2. NP (50%) : </t>
  </si>
  <si>
    <t>jih : 3*3,6*2,35/2</t>
  </si>
  <si>
    <t>západ mimo schodiště : (3,6+2,4)*2,35/2</t>
  </si>
  <si>
    <t>553469001</t>
  </si>
  <si>
    <t>Žaluzie interiérová horizontální</t>
  </si>
  <si>
    <t>979011211R00</t>
  </si>
  <si>
    <t>Svislá doprava suti a vybour. hmot za 2.NP nošením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</si>
  <si>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</si>
  <si>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</si>
  <si>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</si>
  <si>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</si>
  <si>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</si>
  <si>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</si>
  <si>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</si>
  <si>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</si>
  <si>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</si>
  <si>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</si>
  <si>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</si>
  <si>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979990122R00</t>
  </si>
  <si>
    <t>Poplatek za skládku suti - PVC</t>
  </si>
  <si>
    <t/>
  </si>
  <si>
    <t>END</t>
  </si>
  <si>
    <t>721194107R00</t>
  </si>
  <si>
    <t>Vyvedení odpadních výpustek D 75 x 1,9</t>
  </si>
  <si>
    <t>800-721</t>
  </si>
  <si>
    <t>POL1_7</t>
  </si>
  <si>
    <t>721194104R00</t>
  </si>
  <si>
    <t>Vyvedení odpadních výpustek D 40 x 1,8</t>
  </si>
  <si>
    <t>721194109R00</t>
  </si>
  <si>
    <t>Vyvedení odpadních výpustek D 110 x 2,3</t>
  </si>
  <si>
    <t>725219401R00</t>
  </si>
  <si>
    <t>Montáž umyvadel na šrouby do zdiva</t>
  </si>
  <si>
    <t>725820801R00</t>
  </si>
  <si>
    <t>Demontáž baterie nástěnné do G 3/4</t>
  </si>
  <si>
    <t>soubor</t>
  </si>
  <si>
    <t>725829202R00</t>
  </si>
  <si>
    <t>Montáž baterie umyv.a dřezové nástěnné</t>
  </si>
  <si>
    <t>725849200R00</t>
  </si>
  <si>
    <t>Montáž baterií sprchových, nastavitelná výška</t>
  </si>
  <si>
    <t>725869101R00</t>
  </si>
  <si>
    <t>Montáž uzávěrek zápach.umyvadlových D 32</t>
  </si>
  <si>
    <t>725869218R00</t>
  </si>
  <si>
    <t>Montáž U-sifonu</t>
  </si>
  <si>
    <t>725000001</t>
  </si>
  <si>
    <t>Demontáž stávajících zařizovacích předmětů + odvoz na skládku</t>
  </si>
  <si>
    <t>725119205R00</t>
  </si>
  <si>
    <t>Montáž klozetových mís normálních</t>
  </si>
  <si>
    <t>725122222R00</t>
  </si>
  <si>
    <t>Pisoár s autom. splachovačem, baterie</t>
  </si>
  <si>
    <t>ks</t>
  </si>
  <si>
    <t>725249103R00</t>
  </si>
  <si>
    <t>Montáž sprchových koutů</t>
  </si>
  <si>
    <t>725339101R00</t>
  </si>
  <si>
    <t>Montáž výlevky diturvitové, bez nádrže a armatur</t>
  </si>
  <si>
    <t>72554061080</t>
  </si>
  <si>
    <t>Pomocné stavební práce</t>
  </si>
  <si>
    <t>hod</t>
  </si>
  <si>
    <t>7259000011</t>
  </si>
  <si>
    <t>Zrcadlo pevné 600/400mm, dodání a montáž</t>
  </si>
  <si>
    <t>725900952R00</t>
  </si>
  <si>
    <t>Upevnění doplňků koupelny - za 1 vrut</t>
  </si>
  <si>
    <t>zásobník toal. papíru : 2</t>
  </si>
  <si>
    <t>zásobník tekutého mýdla : 3</t>
  </si>
  <si>
    <t>papírové osušky : 3</t>
  </si>
  <si>
    <t>háčky na oděv : 2</t>
  </si>
  <si>
    <t>13651616165</t>
  </si>
  <si>
    <t>Výlevka keramická volně stojící se spodním odpadem a s plast. mříží, bílá</t>
  </si>
  <si>
    <t>POL3_7</t>
  </si>
  <si>
    <t>1516515651656</t>
  </si>
  <si>
    <t>BATERIE K VÝLEVCE NÁSTĚNNÁ, PÁKOVÁ, PRODLOUŽENÁ, CHROM s keramickou kartuší a zárukou na 5let</t>
  </si>
  <si>
    <t>1561651561</t>
  </si>
  <si>
    <t>WC štětka nerez</t>
  </si>
  <si>
    <t>1561651651</t>
  </si>
  <si>
    <t>Odpadkový koš nerez</t>
  </si>
  <si>
    <t>41616156156</t>
  </si>
  <si>
    <t>SPRCHOVÁ VANIČKA ČTVRTKRUH 90x90 plastová s vpustí a sifonem</t>
  </si>
  <si>
    <t>56165156165</t>
  </si>
  <si>
    <t>Zásobník toaletního papíru nerez</t>
  </si>
  <si>
    <t>56165165</t>
  </si>
  <si>
    <t>Zásobník na tekuté mýdlo nerez</t>
  </si>
  <si>
    <t>6165165156</t>
  </si>
  <si>
    <t>Papírové osušky s držákem nerez</t>
  </si>
  <si>
    <t>6165165165</t>
  </si>
  <si>
    <t>sprchová zástěna posuvná prosklenná</t>
  </si>
  <si>
    <t>651561561561</t>
  </si>
  <si>
    <t>HÁČEK NA ODĚV</t>
  </si>
  <si>
    <t>651651651561</t>
  </si>
  <si>
    <t>sprchový set sloupový s  baterií chrom s držákem na sprchu</t>
  </si>
  <si>
    <t>72222-0888.R01</t>
  </si>
  <si>
    <t>SIFON K UMYVADLU CHROM</t>
  </si>
  <si>
    <t>72225-0666.R01</t>
  </si>
  <si>
    <t>UMYVADLO KERAMICKÉ</t>
  </si>
  <si>
    <t>72521-2222.R01</t>
  </si>
  <si>
    <t>Klozet KOMBI bílý se splachovací nádrží nízko položenou</t>
  </si>
  <si>
    <t>72522-0000.R01</t>
  </si>
  <si>
    <t>WC SEDÁTKO BÍLÉ</t>
  </si>
  <si>
    <t>72522-9990.R01</t>
  </si>
  <si>
    <t>BATERIE PÁKOVÁ UMYVADLOVÁ NÁSTĚNNÁ CHROM</t>
  </si>
  <si>
    <t>72523-0125.R01</t>
  </si>
  <si>
    <t>ZÁPACHOVÁ UZÁVĚRKA UMYVADLO CHROM</t>
  </si>
  <si>
    <t>998725102R00</t>
  </si>
  <si>
    <t>Přesun hmot pro zařizovací předměty, výšky do 12 m</t>
  </si>
  <si>
    <t>646510561065</t>
  </si>
  <si>
    <t>montáž zařízení celkem</t>
  </si>
  <si>
    <t>POL1_1</t>
  </si>
  <si>
    <t>684894101061</t>
  </si>
  <si>
    <t>1011047R01</t>
  </si>
  <si>
    <t>ohebné flexoHadice se zvukovou izolací DN150 + dodávka + montáž, tloušťka zvukové izolace 25mm, vyr., ze skelné vaty opatřena parozábranou - Al fólií, po 1m nutno vybavit objímkami!</t>
  </si>
  <si>
    <t>POL3_1</t>
  </si>
  <si>
    <t>1011047R02</t>
  </si>
  <si>
    <t>ohebné flexoHadice se zvukovou izolací DN125 + dodávka + montáž, tloušťka zvukové izolace 25mm, vyr., ze skelné vaty opatřena parozábranou - Al fólií, po 1m nutno vybavit objímkami!</t>
  </si>
  <si>
    <t>65156156156</t>
  </si>
  <si>
    <t>ŽALUZIOVÁ KLAPKA ELEKTRICKY OVLÁDANÁ DN150 + sevopohon + MTZ</t>
  </si>
  <si>
    <t>DVEŘNÍ MŘÍŽKA 86x575 MM + mtz</t>
  </si>
  <si>
    <t>76546515615</t>
  </si>
  <si>
    <t>diagonální ventilátor typu 500/150N-560m3/h, 53W, 0,21A, 220V, do potrubí DN150 ovládání spínač, doběh + MTZ</t>
  </si>
  <si>
    <t>89849080166</t>
  </si>
  <si>
    <t>montážní sada pro připojení ventilátorů + dodávka+ montáž</t>
  </si>
  <si>
    <t>984098498400</t>
  </si>
  <si>
    <t>odvodní talířový ventil DN125 TPM  + dodávka + montáž, včetně rámečku, tělesa ventilu, pouzdra, ventilu, těsnění a matice, V=50m3/h</t>
  </si>
  <si>
    <t>210010002R00</t>
  </si>
  <si>
    <t>Trubka ohebná pod omítku, vnější průměr 20 mm</t>
  </si>
  <si>
    <t>210010105R00</t>
  </si>
  <si>
    <t>Lišta elektroinstalační PVC š.do 40 mm,šroubováním</t>
  </si>
  <si>
    <t>210010119R00</t>
  </si>
  <si>
    <t>Kanál parapetní PVC š. do 140 mm</t>
  </si>
  <si>
    <t>210010301R00</t>
  </si>
  <si>
    <t>Krabice přístrojová KP, bez zapojení, kruhová</t>
  </si>
  <si>
    <t>210010321R00</t>
  </si>
  <si>
    <t>Krabice univerzální KU a odbočná KO se zapoj.,kruh</t>
  </si>
  <si>
    <t>210010323R00</t>
  </si>
  <si>
    <t>Krabice odbočná KO, se zapojením, čtvercová</t>
  </si>
  <si>
    <t>210100001R00</t>
  </si>
  <si>
    <t>Ukončení vodičů v rozvaděči + zapojení do 2,5 mm2</t>
  </si>
  <si>
    <t>210100002R00</t>
  </si>
  <si>
    <t>Ukončení vodičů v rozvaděči + zapojení do 6 mm2</t>
  </si>
  <si>
    <t>210100258R00</t>
  </si>
  <si>
    <t>Ukončení celoplast. kabelů zákl./pás.do 5x4 mm2</t>
  </si>
  <si>
    <t>210110041R00</t>
  </si>
  <si>
    <t>Spínač zapuštěný jednopólový, 1</t>
  </si>
  <si>
    <t>210110043R00</t>
  </si>
  <si>
    <t>Spínač zapuštěný seriový, 5</t>
  </si>
  <si>
    <t>210110045R00</t>
  </si>
  <si>
    <t>Spínač zapuštěný střídavý, 6</t>
  </si>
  <si>
    <t>210110061R00SP</t>
  </si>
  <si>
    <t>Spínač speciální se snímačem pohybu</t>
  </si>
  <si>
    <t>210111012R00</t>
  </si>
  <si>
    <t>Zásuvka domovní zapuštěná - 2P+PE, průběž.zapojení</t>
  </si>
  <si>
    <t>210120441R00</t>
  </si>
  <si>
    <t>Jistič třípólový modulární</t>
  </si>
  <si>
    <t>210140462R00</t>
  </si>
  <si>
    <t>Ovladač domovní tlačítkový-se signální doutnavkou</t>
  </si>
  <si>
    <t>210160011R00</t>
  </si>
  <si>
    <t>Spínač časový, včetně zapojení</t>
  </si>
  <si>
    <t>210190001R00</t>
  </si>
  <si>
    <t>Montáž rozvodnic do váhy 20 kg</t>
  </si>
  <si>
    <t>210192722R00</t>
  </si>
  <si>
    <t>Štítek označovací pro přístroje - lepený</t>
  </si>
  <si>
    <t>210201511R00</t>
  </si>
  <si>
    <t>Svítidlo LED bytové stropní přisazené</t>
  </si>
  <si>
    <t>210201516R00</t>
  </si>
  <si>
    <t>Svítidlo LED bytové stropní vestavné</t>
  </si>
  <si>
    <t>210201518R00</t>
  </si>
  <si>
    <t>Svítidlo LED podlinkové</t>
  </si>
  <si>
    <t>210220321RT1</t>
  </si>
  <si>
    <t>Svorka na potrubí Bernard, včetně Cu pásku včetně dodávky svorky + Cu pásku</t>
  </si>
  <si>
    <t>210290751R00</t>
  </si>
  <si>
    <t>Připojení ventilátoru do 1,5 kW</t>
  </si>
  <si>
    <t>210290811R00</t>
  </si>
  <si>
    <t>Připojení motorových spotřebičů do 5 kW</t>
  </si>
  <si>
    <t>210290812R00SP</t>
  </si>
  <si>
    <t>Připojení automatického splachovače</t>
  </si>
  <si>
    <t>210290841R00</t>
  </si>
  <si>
    <t>Demontáž/montáž krytu rozvaděče do 70 cm</t>
  </si>
  <si>
    <t>210800105R00</t>
  </si>
  <si>
    <t>Kabel CYKY 750 V 3x1,5 mm2 uložený pevně</t>
  </si>
  <si>
    <t>210800106R00</t>
  </si>
  <si>
    <t>Kabel CYKY 750 V 3x2,5 mm2 uložený pevně</t>
  </si>
  <si>
    <t>210800115R00</t>
  </si>
  <si>
    <t>Kabel CYKY 750 V 5x1,5 mm2 uložený pevně</t>
  </si>
  <si>
    <t>210800116R00</t>
  </si>
  <si>
    <t>Kabel CYKY 750 V 5x2,5 mm2 uložený pevně</t>
  </si>
  <si>
    <t>210800546R00</t>
  </si>
  <si>
    <t>Vodič H07V-U (CY) 4 mm2 uložený pevně</t>
  </si>
  <si>
    <t>210800547R00</t>
  </si>
  <si>
    <t>Vodič H07V-U (CY) 6 mm2 uložený pevně</t>
  </si>
  <si>
    <t>210802338R00</t>
  </si>
  <si>
    <t>Šňůra CYSY 3 x 1,50 mm2 pevně uložená</t>
  </si>
  <si>
    <t>210810052R0056</t>
  </si>
  <si>
    <t>Kabel CYKY-m 750 V 5 x 6 mm2 pevně uložený</t>
  </si>
  <si>
    <t>210950101RT1</t>
  </si>
  <si>
    <t>Štítek označovací na kabel včetně dodávky štítku</t>
  </si>
  <si>
    <t>220260106R00</t>
  </si>
  <si>
    <t>Vyhledání vývodu nebo krabice</t>
  </si>
  <si>
    <t>220260111R00</t>
  </si>
  <si>
    <t>Odvíčkování a zavíčkování krabice, víčko na závit</t>
  </si>
  <si>
    <t>222410171R00</t>
  </si>
  <si>
    <t>Síťový zdroj 230 V/24 VAC do 100 VA</t>
  </si>
  <si>
    <t>460680021RT1</t>
  </si>
  <si>
    <t>Průraz zdivem v cihlové zdi tloušťky 15 cm do průměru 6 cm</t>
  </si>
  <si>
    <t>460700001R00</t>
  </si>
  <si>
    <t>Označení kabelového vedení</t>
  </si>
  <si>
    <t>650101921R00</t>
  </si>
  <si>
    <t>Montáž nouzového svítidla přisazeného</t>
  </si>
  <si>
    <t>650142611R00</t>
  </si>
  <si>
    <t>Ukončení celoplast. kabelů zákl./pás.do 4x10 mm2</t>
  </si>
  <si>
    <t>972055141R00</t>
  </si>
  <si>
    <t>Vybourání otvorů stropy 0,0225 m2, nad 12 cm</t>
  </si>
  <si>
    <t>974031121R00</t>
  </si>
  <si>
    <t>Vysekání rýh ve zdi cihelné 3 x 3 cm</t>
  </si>
  <si>
    <t>974031132R00</t>
  </si>
  <si>
    <t>Vysekání rýh ve zdi cihelné 5 x 7 cm</t>
  </si>
  <si>
    <t>974054208R00</t>
  </si>
  <si>
    <t>Vyvrtání kapsy pro krabici do pr.80 mm, cihla plná</t>
  </si>
  <si>
    <t>dem01el</t>
  </si>
  <si>
    <t>Demontáž stávající elektroinstalace</t>
  </si>
  <si>
    <t>mdmz2230</t>
  </si>
  <si>
    <t>Demontáž a zpětná montáž zásuvky pod bouraným oknem, vč. el. instalačních lišt a kabelů montáž vč., dodávky materiálu</t>
  </si>
  <si>
    <t>upRH1</t>
  </si>
  <si>
    <t>Práce spojené s připojením přívodu pro RH2 do stávajícího rozvaděče RH1 montáž vč. dodávky materiálu</t>
  </si>
  <si>
    <t>kpl</t>
  </si>
  <si>
    <t>34111032R</t>
  </si>
  <si>
    <t>Kabel silový s Cu jádrem 750 V CYKY 3 C x 1,5 mm2</t>
  </si>
  <si>
    <t>34111033R</t>
  </si>
  <si>
    <t>Kabel silový s Cu jádrem 750 V CYKY-O 3 x 1,5 mm2</t>
  </si>
  <si>
    <t>34111038R</t>
  </si>
  <si>
    <t>Kabel silový s Cu jádrem 750 V CYKY 3 C x 2,5 mm2</t>
  </si>
  <si>
    <t>34111090R</t>
  </si>
  <si>
    <t>Kabel silový s Cu jádrem 750 V CYKY 5 x 1,5 mm2</t>
  </si>
  <si>
    <t>34111094R</t>
  </si>
  <si>
    <t>Kabel silový s Cu jádrem 750 V CYKY 5 x 2,5 mm2</t>
  </si>
  <si>
    <t>34111100R</t>
  </si>
  <si>
    <t>Kabel silový s Cu jádrem 750 V CYKY 5 x 6 mm2</t>
  </si>
  <si>
    <t>34140925RZZ</t>
  </si>
  <si>
    <t>Vodič silový CY zž 4,00 mm2 - drát</t>
  </si>
  <si>
    <t>34140966R</t>
  </si>
  <si>
    <t>Vodič silový CY zelenožlutý 6,00 mm2 - drát</t>
  </si>
  <si>
    <t>34143808R</t>
  </si>
  <si>
    <t>Šňůra lehká s Cu jádrem CYSY H05 VV-F 3 x 1,50 mm2</t>
  </si>
  <si>
    <t>34535400R</t>
  </si>
  <si>
    <t>Strojek spínače 1pólového, řaz.1</t>
  </si>
  <si>
    <t>34535405R</t>
  </si>
  <si>
    <t>Strojek přepínače sériového, řaz.5</t>
  </si>
  <si>
    <t>34535406R</t>
  </si>
  <si>
    <t>Strojek přepínače střídavého, řaz.6</t>
  </si>
  <si>
    <t>34535435R</t>
  </si>
  <si>
    <t>Strojek tlačítkového ovládače,řaz.1/0</t>
  </si>
  <si>
    <t>34536490R</t>
  </si>
  <si>
    <t>Kryt spínače jednoduchý</t>
  </si>
  <si>
    <t>34536492R</t>
  </si>
  <si>
    <t>Kryt spínače dělený</t>
  </si>
  <si>
    <t>34536494R</t>
  </si>
  <si>
    <t>Kryt spínače jednoduchý s průzorem pro doutnavku</t>
  </si>
  <si>
    <t>34536606R</t>
  </si>
  <si>
    <t>Doutnavka orientační do spínače</t>
  </si>
  <si>
    <t>34536700R</t>
  </si>
  <si>
    <t>Rámeček pro spínače a zásuvky jednonásobný</t>
  </si>
  <si>
    <t>34536705R</t>
  </si>
  <si>
    <t>Rámeček pro spínače a zásuvky dvojnásobný</t>
  </si>
  <si>
    <t>34551612R</t>
  </si>
  <si>
    <t>Zásuvka jednonásobná, 230V, 16A, s ochranným kolíkem, s clonkami</t>
  </si>
  <si>
    <t>34551620R</t>
  </si>
  <si>
    <t>Zásuvka zapuštěná dvojnásobná 230V, 16A, s ochrannými kolíky, natočená, s clonkami</t>
  </si>
  <si>
    <t>34561403R</t>
  </si>
  <si>
    <t>34561404R</t>
  </si>
  <si>
    <t>34561406R</t>
  </si>
  <si>
    <t>34561421R</t>
  </si>
  <si>
    <t>Svorka krabicová s páčkami 3x2,5</t>
  </si>
  <si>
    <t>3457099952R</t>
  </si>
  <si>
    <t>Kanál parapetní dutý PK 140 x 70D, délka 2m</t>
  </si>
  <si>
    <t>345710541R</t>
  </si>
  <si>
    <t>Trubka elektroinstal. ohebná  2320/LPE-1</t>
  </si>
  <si>
    <t>34571426R</t>
  </si>
  <si>
    <t>Krabice elektroinstalační plastová 8110</t>
  </si>
  <si>
    <t>34571518R</t>
  </si>
  <si>
    <t>Krabice univerzální z PH  KU 68- 1901</t>
  </si>
  <si>
    <t>34571519R</t>
  </si>
  <si>
    <t>Krabice univerzální z PH  KU 68-1902 s víčkem</t>
  </si>
  <si>
    <t>345715829R</t>
  </si>
  <si>
    <t>Krabice lištová LK 80x28 2T, pro dva přístroje ve sdruženém rámečku</t>
  </si>
  <si>
    <t>34572172R</t>
  </si>
  <si>
    <t>Lišta hranatá LHD 20x20, délka 2 m</t>
  </si>
  <si>
    <t>34572174R</t>
  </si>
  <si>
    <t>Lišta hranatá LHD 25x20, délka 2 m</t>
  </si>
  <si>
    <t>34572177R</t>
  </si>
  <si>
    <t>Lišta hranatá LHD 40x40, délka 3 m</t>
  </si>
  <si>
    <t>34572320R</t>
  </si>
  <si>
    <t>Příchytka stahovacího pásku - pro upevnění hmoždinkou do zdi  1bal = 100ks</t>
  </si>
  <si>
    <t>1bal</t>
  </si>
  <si>
    <t>35822002333R</t>
  </si>
  <si>
    <t>Jistič do 80 A 3 pól. charakterist. C, LTN-25C-3</t>
  </si>
  <si>
    <t>358892015RU</t>
  </si>
  <si>
    <t>Multifunkční časové relé, 9 funkcí, 4-vodič připojení, výstup triak 0-200VA montáž do KU68</t>
  </si>
  <si>
    <t>585400110000R</t>
  </si>
  <si>
    <t>Sádra stavební šedá</t>
  </si>
  <si>
    <t>DN145BLED20S840PSUIIWH</t>
  </si>
  <si>
    <t>A - Svítidlo LED vestavné, kruh pr. 218mm, 21W, 2200lm, Ra 80, krytí zespodu IP44</t>
  </si>
  <si>
    <t>DSM</t>
  </si>
  <si>
    <t>Drobný spojovací materiál (šrouby, vruty, hmoždinky apod...)</t>
  </si>
  <si>
    <t>FIT4000AKN</t>
  </si>
  <si>
    <t>B - Svítidlo LED, panel 600x600mm, hliníkový rámeček, mikroprizmatický kryt, UGR&lt;19, 35W, 4400lm Ra, 80, 4000K, IP40, vestavné do podhledu 600x600mm</t>
  </si>
  <si>
    <t>FIT5000AKN</t>
  </si>
  <si>
    <t>D - Svítidlo LED, panel 600x600mm, hliníkový rámeček, mikroprizmatický kryt, UGR&lt;19, 49W, 5400lm Ra, 80, 4000K, IP40, vestavné do podhledu 600x600mm</t>
  </si>
  <si>
    <t>FITP4000AKN</t>
  </si>
  <si>
    <t>C - Svítidlo LED, panel 600x600mm, hliníkový rámeček, mikroprizmatický kryt, UGR&lt;19, 35W, 4400lm Ra, 80, 4000K, IP40, vč. rámečku pro přisazení</t>
  </si>
  <si>
    <t>M210S2913MP</t>
  </si>
  <si>
    <t>Šroub 2,9 x 13 mm pro montáž přístroje do KU, 1 bal/50ks</t>
  </si>
  <si>
    <t>bal</t>
  </si>
  <si>
    <t>NTSL</t>
  </si>
  <si>
    <t>N - Svítidlo nouzové LED, 3W, svítící při výpadku, 1 hod., IP20, nástěnné/stropní, s piktogramem</t>
  </si>
  <si>
    <t>rozvRH2</t>
  </si>
  <si>
    <t>Rozvaděč RH2, plastový nástěnný, IP40, kompletní vč. náplně</t>
  </si>
  <si>
    <t>S1</t>
  </si>
  <si>
    <t>Snímač pohybu pro automatické spínání - stropní, vestavná montáž spínací prvek relé, montážní výška, 2-4m, oblast zachycení kuželová - kruh pr.7m při výšce 2,5m, 230V</t>
  </si>
  <si>
    <t>sd2kop</t>
  </si>
  <si>
    <t>Držák kabelů skupinový SD2</t>
  </si>
  <si>
    <t>SOL1000S4KO</t>
  </si>
  <si>
    <t>Podlinkové LED svítidlo, 11W, 600mm, IP20, eloxovaný hliníkový profil</t>
  </si>
  <si>
    <t>TLR3600840</t>
  </si>
  <si>
    <t>E - Svítidlo LED přisazené, 27W, 2930lm, Ra85, plastový kryt, pr. 300mm, IP54</t>
  </si>
  <si>
    <t>ZAC1/20</t>
  </si>
  <si>
    <t>Napájecí zdroj bezpečného napětí 230/12 V, 50 Hz, 20VA, IP55 pro napájení automaticky ovládaných, výrobků</t>
  </si>
  <si>
    <t>005241010R</t>
  </si>
  <si>
    <t>Dokumentace skutečného provedení</t>
  </si>
  <si>
    <t>032011T00</t>
  </si>
  <si>
    <t>Koordinace postupu prací s ostatními profesemi</t>
  </si>
  <si>
    <t>hod.</t>
  </si>
  <si>
    <t>210010048T00</t>
  </si>
  <si>
    <t>Doprava (do 30km)</t>
  </si>
  <si>
    <t>333030040T00</t>
  </si>
  <si>
    <t>Revize el. zařízení</t>
  </si>
  <si>
    <t>333120011T00</t>
  </si>
  <si>
    <t>Likvidace odpadu</t>
  </si>
  <si>
    <t>M33</t>
  </si>
  <si>
    <t>Montáže dopravních zařízení</t>
  </si>
  <si>
    <t>Dodávka a montáž osobního výtahu OTI 450/0,63</t>
  </si>
  <si>
    <t>5</t>
  </si>
  <si>
    <t>výtahy</t>
  </si>
  <si>
    <t>Výtahy</t>
  </si>
  <si>
    <t>Třebíč, Okružní 963/5 - 2. etapa</t>
  </si>
  <si>
    <t xml:space="preserve">Výztuž základových desek ze svařovaných sití </t>
  </si>
  <si>
    <t>Svorka krabicová s páčkou 273-112 2x2,5</t>
  </si>
  <si>
    <t>Svorka krabicová s páčkou 273-104 3x2,5</t>
  </si>
  <si>
    <t>Svorka krabicová s páčkou 273-105 5x2,5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</si>
</sst>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Font="1" applyBorder="1" applyAlignment="1">
      <alignment horizontal="left" vertical="top" wrapText="1"/>
    </xf>
    <xf numFmtId="0" fontId="17" fillId="0" borderId="30" xfId="0" quotePrefix="1" applyFont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0" borderId="12" xfId="0" applyNumberFormat="1" applyBorder="1" applyAlignment="1">
      <alignment vertical="center"/>
    </xf>
    <xf numFmtId="0" fontId="16" fillId="0" borderId="15" xfId="0" applyFont="1" applyBorder="1" applyAlignment="1">
      <alignment vertical="top"/>
    </xf>
    <xf numFmtId="0" fontId="16" fillId="0" borderId="15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center" vertical="top" shrinkToFit="1"/>
    </xf>
    <xf numFmtId="164" fontId="16" fillId="0" borderId="21" xfId="0" applyNumberFormat="1" applyFont="1" applyBorder="1" applyAlignment="1">
      <alignment vertical="top" shrinkToFit="1"/>
    </xf>
    <xf numFmtId="4" fontId="16" fillId="0" borderId="21" xfId="0" applyNumberFormat="1" applyFont="1" applyBorder="1" applyAlignment="1">
      <alignment vertical="top" shrinkToFit="1"/>
    </xf>
    <xf numFmtId="49" fontId="1" fillId="2" borderId="12" xfId="0" applyNumberFormat="1" applyFont="1" applyFill="1" applyBorder="1" applyAlignment="1">
      <alignment vertical="center"/>
    </xf>
    <xf numFmtId="4" fontId="0" fillId="2" borderId="21" xfId="0" applyNumberFormat="1" applyFill="1" applyBorder="1" applyAlignment="1" applyProtection="1">
      <alignment vertical="top"/>
      <protection locked="0"/>
    </xf>
    <xf numFmtId="4" fontId="16" fillId="0" borderId="30" xfId="0" applyNumberFormat="1" applyFont="1" applyBorder="1" applyAlignment="1" applyProtection="1">
      <alignment vertical="top" shrinkToFit="1"/>
      <protection locked="0"/>
    </xf>
    <xf numFmtId="4" fontId="0" fillId="2" borderId="31" xfId="0" applyNumberForma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 applyProtection="1">
      <alignment vertical="top" shrinkToFit="1"/>
      <protection locked="0"/>
    </xf>
    <xf numFmtId="0" fontId="0" fillId="3" borderId="32" xfId="0" applyFill="1" applyBorder="1" applyProtection="1">
      <protection locked="0"/>
    </xf>
    <xf numFmtId="4" fontId="16" fillId="0" borderId="21" xfId="0" applyNumberFormat="1" applyFont="1" applyBorder="1" applyAlignment="1" applyProtection="1">
      <alignment vertical="top" shrinkToFit="1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3" xfId="0" applyBorder="1" applyProtection="1">
      <protection locked="0"/>
    </xf>
    <xf numFmtId="3" fontId="0" fillId="0" borderId="26" xfId="0" applyNumberFormat="1" applyBorder="1" applyProtection="1">
      <protection locked="0"/>
    </xf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horizontal="left"/>
    </xf>
    <xf numFmtId="0" fontId="0" fillId="0" borderId="6" xfId="0" applyBorder="1" applyProtection="1"/>
    <xf numFmtId="49" fontId="0" fillId="0" borderId="14" xfId="0" applyNumberFormat="1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/>
    </xf>
    <xf numFmtId="0" fontId="0" fillId="0" borderId="12" xfId="0" applyBorder="1" applyProtection="1"/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/>
    </xf>
    <xf numFmtId="0" fontId="8" fillId="0" borderId="12" xfId="0" applyFont="1" applyBorder="1" applyProtection="1"/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 indent="1"/>
    </xf>
    <xf numFmtId="1" fontId="8" fillId="0" borderId="15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/>
    </xf>
    <xf numFmtId="1" fontId="8" fillId="0" borderId="10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/>
    </xf>
    <xf numFmtId="1" fontId="0" fillId="0" borderId="0" xfId="0" applyNumberFormat="1" applyAlignment="1" applyProtection="1">
      <alignment horizontal="left" vertical="center"/>
    </xf>
    <xf numFmtId="4" fontId="0" fillId="0" borderId="0" xfId="0" applyNumberFormat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5" fillId="2" borderId="7" xfId="0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horizontal="left" vertical="center"/>
    </xf>
    <xf numFmtId="49" fontId="0" fillId="2" borderId="13" xfId="0" applyNumberFormat="1" applyFill="1" applyBorder="1" applyAlignment="1" applyProtection="1">
      <alignment horizontal="left" vertical="center"/>
    </xf>
    <xf numFmtId="0" fontId="0" fillId="2" borderId="7" xfId="0" applyFill="1" applyBorder="1" applyProtection="1"/>
    <xf numFmtId="49" fontId="8" fillId="2" borderId="13" xfId="0" applyNumberFormat="1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0" xfId="0" applyProtection="1"/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Protection="1"/>
    <xf numFmtId="0" fontId="8" fillId="0" borderId="6" xfId="0" applyFont="1" applyBorder="1" applyProtection="1"/>
    <xf numFmtId="0" fontId="8" fillId="0" borderId="2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shrinkToFit="1"/>
    </xf>
    <xf numFmtId="3" fontId="7" fillId="3" borderId="32" xfId="0" applyNumberFormat="1" applyFont="1" applyFill="1" applyBorder="1" applyAlignment="1" applyProtection="1">
      <alignment vertical="center"/>
    </xf>
    <xf numFmtId="3" fontId="7" fillId="3" borderId="18" xfId="0" applyNumberFormat="1" applyFont="1" applyFill="1" applyBorder="1" applyAlignment="1" applyProtection="1">
      <alignment vertical="center"/>
    </xf>
    <xf numFmtId="3" fontId="7" fillId="3" borderId="18" xfId="0" applyNumberFormat="1" applyFont="1" applyFill="1" applyBorder="1" applyAlignment="1" applyProtection="1">
      <alignment vertical="center" wrapText="1"/>
    </xf>
    <xf numFmtId="3" fontId="10" fillId="3" borderId="28" xfId="0" applyNumberFormat="1" applyFont="1" applyFill="1" applyBorder="1" applyAlignment="1" applyProtection="1">
      <alignment horizontal="center" vertical="center" wrapText="1" shrinkToFit="1"/>
    </xf>
    <xf numFmtId="3" fontId="7" fillId="3" borderId="28" xfId="0" applyNumberFormat="1" applyFont="1" applyFill="1" applyBorder="1" applyAlignment="1" applyProtection="1">
      <alignment horizontal="center" vertical="center" wrapText="1" shrinkToFit="1"/>
    </xf>
    <xf numFmtId="3" fontId="7" fillId="3" borderId="28" xfId="0" applyNumberFormat="1" applyFont="1" applyFill="1" applyBorder="1" applyAlignment="1" applyProtection="1">
      <alignment horizontal="center" vertical="center" wrapText="1"/>
    </xf>
    <xf numFmtId="3" fontId="0" fillId="0" borderId="32" xfId="0" applyNumberFormat="1" applyBorder="1" applyProtection="1"/>
    <xf numFmtId="3" fontId="3" fillId="0" borderId="28" xfId="0" applyNumberFormat="1" applyFont="1" applyBorder="1" applyAlignment="1" applyProtection="1">
      <alignment horizontal="right" wrapText="1" shrinkToFit="1"/>
    </xf>
    <xf numFmtId="3" fontId="3" fillId="0" borderId="28" xfId="0" applyNumberFormat="1" applyFont="1" applyBorder="1" applyAlignment="1" applyProtection="1">
      <alignment horizontal="right" shrinkToFit="1"/>
    </xf>
    <xf numFmtId="3" fontId="0" fillId="0" borderId="28" xfId="0" applyNumberFormat="1" applyBorder="1" applyAlignment="1" applyProtection="1">
      <alignment shrinkToFit="1"/>
    </xf>
    <xf numFmtId="3" fontId="0" fillId="0" borderId="28" xfId="0" applyNumberFormat="1" applyBorder="1" applyProtection="1"/>
    <xf numFmtId="3" fontId="0" fillId="0" borderId="26" xfId="0" applyNumberFormat="1" applyBorder="1" applyProtection="1"/>
    <xf numFmtId="3" fontId="0" fillId="0" borderId="30" xfId="0" applyNumberFormat="1" applyBorder="1" applyAlignment="1" applyProtection="1">
      <alignment wrapText="1" shrinkToFit="1"/>
    </xf>
    <xf numFmtId="3" fontId="0" fillId="0" borderId="30" xfId="0" applyNumberFormat="1" applyBorder="1" applyAlignment="1" applyProtection="1">
      <alignment shrinkToFit="1"/>
    </xf>
    <xf numFmtId="3" fontId="0" fillId="0" borderId="30" xfId="0" applyNumberFormat="1" applyBorder="1" applyProtection="1"/>
    <xf numFmtId="3" fontId="0" fillId="0" borderId="26" xfId="0" applyNumberFormat="1" applyBorder="1" applyAlignment="1" applyProtection="1">
      <alignment horizontal="left" indent="1"/>
    </xf>
    <xf numFmtId="3" fontId="1" fillId="0" borderId="0" xfId="0" applyNumberFormat="1" applyFont="1" applyProtection="1"/>
    <xf numFmtId="3" fontId="0" fillId="0" borderId="0" xfId="0" applyNumberFormat="1" applyAlignment="1" applyProtection="1">
      <alignment wrapText="1"/>
    </xf>
    <xf numFmtId="3" fontId="0" fillId="0" borderId="10" xfId="0" applyNumberFormat="1" applyBorder="1" applyAlignment="1" applyProtection="1">
      <alignment horizontal="left" indent="1"/>
    </xf>
    <xf numFmtId="3" fontId="0" fillId="0" borderId="31" xfId="0" applyNumberFormat="1" applyBorder="1" applyAlignment="1" applyProtection="1">
      <alignment wrapText="1" shrinkToFit="1"/>
    </xf>
    <xf numFmtId="3" fontId="0" fillId="0" borderId="31" xfId="0" applyNumberFormat="1" applyBorder="1" applyAlignment="1" applyProtection="1">
      <alignment shrinkToFit="1"/>
    </xf>
    <xf numFmtId="3" fontId="0" fillId="0" borderId="31" xfId="0" applyNumberFormat="1" applyBorder="1" applyProtection="1"/>
    <xf numFmtId="3" fontId="0" fillId="2" borderId="31" xfId="0" applyNumberFormat="1" applyFill="1" applyBorder="1" applyAlignment="1" applyProtection="1">
      <alignment wrapText="1" shrinkToFit="1"/>
    </xf>
    <xf numFmtId="3" fontId="0" fillId="2" borderId="31" xfId="0" applyNumberFormat="1" applyFill="1" applyBorder="1" applyAlignment="1" applyProtection="1">
      <alignment shrinkToFit="1"/>
    </xf>
    <xf numFmtId="3" fontId="0" fillId="2" borderId="21" xfId="0" applyNumberFormat="1" applyFill="1" applyBorder="1" applyAlignment="1" applyProtection="1">
      <alignment shrinkToFit="1"/>
    </xf>
    <xf numFmtId="3" fontId="0" fillId="2" borderId="31" xfId="0" applyNumberFormat="1" applyFill="1" applyBorder="1" applyProtection="1"/>
    <xf numFmtId="0" fontId="6" fillId="0" borderId="0" xfId="0" applyFont="1" applyProtection="1"/>
    <xf numFmtId="0" fontId="15" fillId="3" borderId="32" xfId="0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49" fontId="7" fillId="0" borderId="32" xfId="0" applyNumberFormat="1" applyFont="1" applyBorder="1" applyAlignment="1" applyProtection="1">
      <alignment vertical="center"/>
    </xf>
    <xf numFmtId="4" fontId="7" fillId="0" borderId="28" xfId="0" applyNumberFormat="1" applyFont="1" applyBorder="1" applyAlignment="1" applyProtection="1">
      <alignment horizontal="center" vertical="center"/>
    </xf>
    <xf numFmtId="4" fontId="7" fillId="0" borderId="28" xfId="0" applyNumberFormat="1" applyFont="1" applyBorder="1" applyAlignment="1" applyProtection="1">
      <alignment vertical="center"/>
    </xf>
    <xf numFmtId="3" fontId="7" fillId="0" borderId="28" xfId="0" applyNumberFormat="1" applyFont="1" applyBorder="1" applyAlignment="1" applyProtection="1">
      <alignment vertical="center"/>
    </xf>
    <xf numFmtId="49" fontId="7" fillId="0" borderId="26" xfId="0" applyNumberFormat="1" applyFont="1" applyBorder="1" applyAlignment="1" applyProtection="1">
      <alignment vertical="center"/>
    </xf>
    <xf numFmtId="4" fontId="7" fillId="0" borderId="3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vertical="center"/>
    </xf>
    <xf numFmtId="3" fontId="7" fillId="0" borderId="30" xfId="0" applyNumberFormat="1" applyFont="1" applyBorder="1" applyAlignment="1" applyProtection="1">
      <alignment vertical="center"/>
    </xf>
    <xf numFmtId="49" fontId="3" fillId="0" borderId="26" xfId="0" applyNumberFormat="1" applyFont="1" applyBorder="1" applyAlignment="1" applyProtection="1">
      <alignment vertical="center"/>
    </xf>
    <xf numFmtId="4" fontId="3" fillId="0" borderId="30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vertical="center"/>
    </xf>
    <xf numFmtId="4" fontId="7" fillId="0" borderId="31" xfId="0" applyNumberFormat="1" applyFont="1" applyBorder="1" applyAlignment="1" applyProtection="1">
      <alignment horizontal="center" vertical="center"/>
    </xf>
    <xf numFmtId="4" fontId="7" fillId="0" borderId="31" xfId="0" applyNumberFormat="1" applyFont="1" applyBorder="1" applyAlignment="1" applyProtection="1">
      <alignment vertical="center"/>
    </xf>
    <xf numFmtId="3" fontId="7" fillId="0" borderId="31" xfId="0" applyNumberFormat="1" applyFont="1" applyBorder="1" applyAlignment="1" applyProtection="1">
      <alignment vertical="center"/>
    </xf>
    <xf numFmtId="0" fontId="7" fillId="2" borderId="10" xfId="0" applyFont="1" applyFill="1" applyBorder="1" applyProtection="1"/>
    <xf numFmtId="0" fontId="7" fillId="2" borderId="6" xfId="0" applyFont="1" applyFill="1" applyBorder="1" applyProtection="1"/>
    <xf numFmtId="4" fontId="7" fillId="2" borderId="31" xfId="0" applyNumberFormat="1" applyFont="1" applyFill="1" applyBorder="1" applyAlignment="1" applyProtection="1">
      <alignment horizontal="center"/>
    </xf>
    <xf numFmtId="4" fontId="7" fillId="2" borderId="31" xfId="0" applyNumberFormat="1" applyFont="1" applyFill="1" applyBorder="1" applyProtection="1"/>
    <xf numFmtId="3" fontId="7" fillId="2" borderId="31" xfId="0" applyNumberFormat="1" applyFont="1" applyFill="1" applyBorder="1" applyProtection="1"/>
    <xf numFmtId="0" fontId="0" fillId="0" borderId="20" xfId="0" applyBorder="1" applyProtection="1"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Font="1" applyFill="1" applyProtection="1">
      <protection locked="0"/>
    </xf>
    <xf numFmtId="0" fontId="8" fillId="2" borderId="2" xfId="0" applyFont="1" applyFill="1" applyBorder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4" fontId="12" fillId="2" borderId="7" xfId="0" applyNumberFormat="1" applyFont="1" applyFill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2" fontId="12" fillId="2" borderId="7" xfId="0" applyNumberFormat="1" applyFont="1" applyFill="1" applyBorder="1" applyAlignment="1" applyProtection="1">
      <alignment horizontal="right" vertical="center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3" fontId="0" fillId="0" borderId="0" xfId="0" applyNumberFormat="1" applyProtection="1"/>
    <xf numFmtId="3" fontId="0" fillId="0" borderId="0" xfId="0" applyNumberFormat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8" fillId="0" borderId="18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/>
    </xf>
    <xf numFmtId="4" fontId="11" fillId="0" borderId="16" xfId="0" applyNumberFormat="1" applyFont="1" applyBorder="1" applyAlignment="1" applyProtection="1">
      <alignment horizontal="right" vertical="center" indent="1"/>
    </xf>
    <xf numFmtId="3" fontId="0" fillId="0" borderId="18" xfId="0" applyNumberFormat="1" applyBorder="1" applyProtection="1"/>
    <xf numFmtId="3" fontId="0" fillId="0" borderId="18" xfId="0" applyNumberFormat="1" applyBorder="1" applyAlignment="1" applyProtection="1">
      <alignment wrapText="1"/>
    </xf>
    <xf numFmtId="49" fontId="7" fillId="0" borderId="26" xfId="0" applyNumberFormat="1" applyFont="1" applyBorder="1" applyAlignment="1" applyProtection="1">
      <alignment vertical="center" wrapText="1"/>
    </xf>
    <xf numFmtId="49" fontId="7" fillId="0" borderId="0" xfId="0" applyNumberFormat="1" applyFont="1" applyAlignment="1" applyProtection="1">
      <alignment vertical="center" wrapText="1"/>
    </xf>
    <xf numFmtId="3" fontId="0" fillId="0" borderId="6" xfId="0" applyNumberFormat="1" applyBorder="1" applyProtection="1"/>
    <xf numFmtId="3" fontId="0" fillId="0" borderId="6" xfId="0" applyNumberFormat="1" applyBorder="1" applyAlignment="1" applyProtection="1">
      <alignment wrapText="1"/>
    </xf>
    <xf numFmtId="3" fontId="0" fillId="2" borderId="15" xfId="0" applyNumberFormat="1" applyFill="1" applyBorder="1" applyProtection="1"/>
    <xf numFmtId="3" fontId="0" fillId="2" borderId="12" xfId="0" applyNumberFormat="1" applyFill="1" applyBorder="1" applyProtection="1"/>
    <xf numFmtId="3" fontId="0" fillId="2" borderId="22" xfId="0" applyNumberFormat="1" applyFill="1" applyBorder="1" applyProtection="1"/>
    <xf numFmtId="49" fontId="7" fillId="0" borderId="32" xfId="0" applyNumberFormat="1" applyFont="1" applyBorder="1" applyAlignment="1" applyProtection="1">
      <alignment vertical="center" wrapText="1"/>
    </xf>
    <xf numFmtId="49" fontId="7" fillId="0" borderId="18" xfId="0" applyNumberFormat="1" applyFont="1" applyBorder="1" applyAlignment="1" applyProtection="1">
      <alignment vertical="center" wrapText="1"/>
    </xf>
    <xf numFmtId="49" fontId="7" fillId="0" borderId="10" xfId="0" applyNumberFormat="1" applyFont="1" applyBorder="1" applyAlignment="1" applyProtection="1">
      <alignment vertical="center" wrapText="1"/>
    </xf>
    <xf numFmtId="49" fontId="7" fillId="0" borderId="6" xfId="0" applyNumberFormat="1" applyFont="1" applyBorder="1" applyAlignment="1" applyProtection="1">
      <alignment vertical="center" wrapText="1"/>
    </xf>
    <xf numFmtId="49" fontId="3" fillId="0" borderId="26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27" xfId="0" applyNumberFormat="1" applyFont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86"/>
  <sheetViews>
    <sheetView showGridLines="0" topLeftCell="B1" zoomScaleNormal="100" zoomScaleSheetLayoutView="75" workbookViewId="0">
      <selection activeCell="I21" sqref="I21:J21"/>
    </sheetView>
  </sheetViews>
  <sheetFormatPr defaultColWidth="9" defaultRowHeight="12.75" x14ac:dyDescent="0.2"/>
  <cols>
    <col min="1" max="1" width="8.42578125" style="66" hidden="1" customWidth="1"/>
    <col min="2" max="2" width="9.140625" style="66" customWidth="1"/>
    <col min="3" max="3" width="7.42578125" style="66" customWidth="1"/>
    <col min="4" max="4" width="13.42578125" style="66" customWidth="1"/>
    <col min="5" max="5" width="12.140625" style="66" customWidth="1"/>
    <col min="6" max="6" width="11.42578125" style="66" customWidth="1"/>
    <col min="7" max="9" width="12.7109375" style="66" customWidth="1"/>
    <col min="10" max="10" width="11.140625" style="66" customWidth="1"/>
    <col min="11" max="11" width="4.28515625" style="66" customWidth="1"/>
    <col min="12" max="15" width="10.7109375" style="66" customWidth="1"/>
    <col min="16" max="16384" width="9" style="66"/>
  </cols>
  <sheetData>
    <row r="1" spans="1:15" ht="33.75" customHeight="1" x14ac:dyDescent="0.2">
      <c r="A1" s="171" t="s">
        <v>39</v>
      </c>
      <c r="B1" s="213" t="s">
        <v>4</v>
      </c>
      <c r="C1" s="214"/>
      <c r="D1" s="214"/>
      <c r="E1" s="214"/>
      <c r="F1" s="214"/>
      <c r="G1" s="214"/>
      <c r="H1" s="214"/>
      <c r="I1" s="214"/>
      <c r="J1" s="215"/>
    </row>
    <row r="2" spans="1:15" ht="23.25" customHeight="1" x14ac:dyDescent="0.2">
      <c r="A2" s="65"/>
      <c r="B2" s="172" t="s">
        <v>24</v>
      </c>
      <c r="C2" s="173"/>
      <c r="D2" s="174" t="s">
        <v>41</v>
      </c>
      <c r="E2" s="174" t="s">
        <v>1006</v>
      </c>
      <c r="F2" s="175"/>
      <c r="G2" s="175"/>
      <c r="H2" s="175"/>
      <c r="I2" s="175"/>
      <c r="J2" s="176"/>
      <c r="O2" s="177"/>
    </row>
    <row r="3" spans="1:15" ht="23.25" hidden="1" customHeight="1" x14ac:dyDescent="0.2">
      <c r="A3" s="65"/>
      <c r="B3" s="178"/>
      <c r="C3" s="173"/>
      <c r="D3" s="179"/>
      <c r="E3" s="179"/>
      <c r="F3" s="180"/>
      <c r="G3" s="180"/>
      <c r="H3" s="173"/>
      <c r="I3" s="181"/>
      <c r="J3" s="182"/>
    </row>
    <row r="4" spans="1:15" ht="23.25" customHeight="1" x14ac:dyDescent="0.2">
      <c r="A4" s="65"/>
      <c r="B4" s="183"/>
      <c r="C4" s="184"/>
      <c r="D4" s="185"/>
      <c r="E4" s="185"/>
      <c r="F4" s="186"/>
      <c r="G4" s="186"/>
      <c r="H4" s="186"/>
      <c r="I4" s="186"/>
      <c r="J4" s="187"/>
    </row>
    <row r="5" spans="1:15" ht="24" customHeight="1" x14ac:dyDescent="0.2">
      <c r="A5" s="65"/>
      <c r="B5" s="64" t="s">
        <v>23</v>
      </c>
      <c r="D5" s="188"/>
      <c r="E5" s="189"/>
      <c r="F5" s="189"/>
      <c r="G5" s="189"/>
      <c r="H5" s="190" t="s">
        <v>36</v>
      </c>
      <c r="I5" s="188"/>
      <c r="J5" s="191"/>
    </row>
    <row r="6" spans="1:15" ht="15.75" customHeight="1" x14ac:dyDescent="0.2">
      <c r="A6" s="65"/>
      <c r="B6" s="192"/>
      <c r="C6" s="189"/>
      <c r="D6" s="188"/>
      <c r="E6" s="189"/>
      <c r="F6" s="189"/>
      <c r="G6" s="189"/>
      <c r="H6" s="190" t="s">
        <v>37</v>
      </c>
      <c r="I6" s="188"/>
      <c r="J6" s="191"/>
    </row>
    <row r="7" spans="1:15" ht="15.75" customHeight="1" x14ac:dyDescent="0.2">
      <c r="A7" s="65"/>
      <c r="B7" s="193"/>
      <c r="C7" s="194"/>
      <c r="D7" s="195"/>
      <c r="E7" s="196"/>
      <c r="F7" s="196"/>
      <c r="G7" s="196"/>
      <c r="H7" s="197"/>
      <c r="I7" s="196"/>
      <c r="J7" s="198"/>
    </row>
    <row r="8" spans="1:15" ht="24" hidden="1" customHeight="1" x14ac:dyDescent="0.2">
      <c r="A8" s="65"/>
      <c r="B8" s="64" t="s">
        <v>21</v>
      </c>
      <c r="D8" s="188"/>
      <c r="H8" s="190" t="s">
        <v>36</v>
      </c>
      <c r="I8" s="188"/>
      <c r="J8" s="191"/>
    </row>
    <row r="9" spans="1:15" ht="15.75" hidden="1" customHeight="1" x14ac:dyDescent="0.2">
      <c r="A9" s="65"/>
      <c r="B9" s="65"/>
      <c r="D9" s="188"/>
      <c r="H9" s="190" t="s">
        <v>37</v>
      </c>
      <c r="I9" s="188"/>
      <c r="J9" s="191"/>
    </row>
    <row r="10" spans="1:15" ht="15.75" hidden="1" customHeight="1" x14ac:dyDescent="0.2">
      <c r="A10" s="65"/>
      <c r="B10" s="62"/>
      <c r="C10" s="194"/>
      <c r="D10" s="195"/>
      <c r="E10" s="197"/>
      <c r="F10" s="197"/>
      <c r="G10" s="63"/>
      <c r="H10" s="63"/>
      <c r="I10" s="199"/>
      <c r="J10" s="198"/>
    </row>
    <row r="11" spans="1:15" ht="24" customHeight="1" x14ac:dyDescent="0.2">
      <c r="A11" s="65"/>
      <c r="B11" s="64" t="s">
        <v>20</v>
      </c>
      <c r="D11" s="233"/>
      <c r="E11" s="233"/>
      <c r="F11" s="233"/>
      <c r="G11" s="233"/>
      <c r="H11" s="190" t="s">
        <v>36</v>
      </c>
      <c r="I11" s="188"/>
      <c r="J11" s="191"/>
    </row>
    <row r="12" spans="1:15" ht="15.75" customHeight="1" x14ac:dyDescent="0.2">
      <c r="A12" s="65"/>
      <c r="B12" s="192"/>
      <c r="C12" s="189"/>
      <c r="D12" s="236"/>
      <c r="E12" s="236"/>
      <c r="F12" s="236"/>
      <c r="G12" s="236"/>
      <c r="H12" s="190" t="s">
        <v>37</v>
      </c>
      <c r="I12" s="188"/>
      <c r="J12" s="191"/>
    </row>
    <row r="13" spans="1:15" ht="15.75" customHeight="1" x14ac:dyDescent="0.2">
      <c r="A13" s="65"/>
      <c r="B13" s="193"/>
      <c r="C13" s="194"/>
      <c r="D13" s="237"/>
      <c r="E13" s="237"/>
      <c r="F13" s="237"/>
      <c r="G13" s="237"/>
      <c r="H13" s="200"/>
      <c r="I13" s="196"/>
      <c r="J13" s="198"/>
    </row>
    <row r="14" spans="1:15" ht="24" customHeight="1" x14ac:dyDescent="0.2">
      <c r="A14" s="65"/>
      <c r="B14" s="201" t="s">
        <v>22</v>
      </c>
      <c r="C14" s="202"/>
      <c r="D14" s="203"/>
      <c r="E14" s="204"/>
      <c r="F14" s="204"/>
      <c r="G14" s="204"/>
      <c r="H14" s="205"/>
      <c r="I14" s="204"/>
      <c r="J14" s="206"/>
    </row>
    <row r="15" spans="1:15" ht="32.25" customHeight="1" x14ac:dyDescent="0.2">
      <c r="A15" s="65"/>
      <c r="B15" s="71" t="s">
        <v>34</v>
      </c>
      <c r="C15" s="72"/>
      <c r="D15" s="73"/>
      <c r="E15" s="232"/>
      <c r="F15" s="232"/>
      <c r="G15" s="234"/>
      <c r="H15" s="234"/>
      <c r="I15" s="234" t="s">
        <v>31</v>
      </c>
      <c r="J15" s="235"/>
    </row>
    <row r="16" spans="1:15" ht="23.25" customHeight="1" x14ac:dyDescent="0.2">
      <c r="A16" s="207" t="s">
        <v>26</v>
      </c>
      <c r="B16" s="74" t="s">
        <v>26</v>
      </c>
      <c r="C16" s="75"/>
      <c r="D16" s="76"/>
      <c r="E16" s="222"/>
      <c r="F16" s="227"/>
      <c r="G16" s="222"/>
      <c r="H16" s="227"/>
      <c r="I16" s="222">
        <f>SUM(I53:I63)+I81</f>
        <v>0</v>
      </c>
      <c r="J16" s="223"/>
    </row>
    <row r="17" spans="1:10" ht="23.25" customHeight="1" x14ac:dyDescent="0.2">
      <c r="A17" s="207" t="s">
        <v>27</v>
      </c>
      <c r="B17" s="74" t="s">
        <v>27</v>
      </c>
      <c r="C17" s="75"/>
      <c r="D17" s="76"/>
      <c r="E17" s="222"/>
      <c r="F17" s="227"/>
      <c r="G17" s="222"/>
      <c r="H17" s="227"/>
      <c r="I17" s="222">
        <f>SUM(I64:I76)</f>
        <v>0</v>
      </c>
      <c r="J17" s="223"/>
    </row>
    <row r="18" spans="1:10" ht="23.25" customHeight="1" x14ac:dyDescent="0.2">
      <c r="A18" s="207" t="s">
        <v>28</v>
      </c>
      <c r="B18" s="74" t="s">
        <v>28</v>
      </c>
      <c r="C18" s="75"/>
      <c r="D18" s="76"/>
      <c r="E18" s="222"/>
      <c r="F18" s="227"/>
      <c r="G18" s="222"/>
      <c r="H18" s="227"/>
      <c r="I18" s="222">
        <f>SUM(I77:I80)</f>
        <v>0</v>
      </c>
      <c r="J18" s="223"/>
    </row>
    <row r="19" spans="1:10" ht="23.25" customHeight="1" x14ac:dyDescent="0.2">
      <c r="A19" s="207" t="s">
        <v>112</v>
      </c>
      <c r="B19" s="74" t="s">
        <v>29</v>
      </c>
      <c r="C19" s="75"/>
      <c r="D19" s="76"/>
      <c r="E19" s="222"/>
      <c r="F19" s="227"/>
      <c r="G19" s="222"/>
      <c r="H19" s="227"/>
      <c r="I19" s="222">
        <f>I82</f>
        <v>0</v>
      </c>
      <c r="J19" s="223"/>
    </row>
    <row r="20" spans="1:10" ht="23.25" customHeight="1" x14ac:dyDescent="0.2">
      <c r="A20" s="207" t="s">
        <v>113</v>
      </c>
      <c r="B20" s="74" t="s">
        <v>30</v>
      </c>
      <c r="C20" s="75"/>
      <c r="D20" s="76"/>
      <c r="E20" s="222"/>
      <c r="F20" s="227"/>
      <c r="G20" s="222"/>
      <c r="H20" s="227"/>
      <c r="I20" s="222">
        <v>0</v>
      </c>
      <c r="J20" s="223"/>
    </row>
    <row r="21" spans="1:10" ht="23.25" customHeight="1" x14ac:dyDescent="0.2">
      <c r="A21" s="65"/>
      <c r="B21" s="77" t="s">
        <v>31</v>
      </c>
      <c r="C21" s="78"/>
      <c r="D21" s="79"/>
      <c r="E21" s="224"/>
      <c r="F21" s="225"/>
      <c r="G21" s="224"/>
      <c r="H21" s="225"/>
      <c r="I21" s="224">
        <f>SUM(I16:J20)</f>
        <v>0</v>
      </c>
      <c r="J21" s="239"/>
    </row>
    <row r="22" spans="1:10" ht="33" customHeight="1" x14ac:dyDescent="0.2">
      <c r="A22" s="65"/>
      <c r="B22" s="80" t="s">
        <v>35</v>
      </c>
      <c r="C22" s="75"/>
      <c r="D22" s="76"/>
      <c r="E22" s="81"/>
      <c r="F22" s="82"/>
      <c r="G22" s="83"/>
      <c r="H22" s="83"/>
      <c r="I22" s="83"/>
      <c r="J22" s="84"/>
    </row>
    <row r="23" spans="1:10" ht="23.25" customHeight="1" x14ac:dyDescent="0.2">
      <c r="A23" s="65"/>
      <c r="B23" s="85" t="s">
        <v>13</v>
      </c>
      <c r="C23" s="75"/>
      <c r="D23" s="76"/>
      <c r="E23" s="86">
        <v>15</v>
      </c>
      <c r="F23" s="82" t="s">
        <v>0</v>
      </c>
      <c r="G23" s="220">
        <v>0</v>
      </c>
      <c r="H23" s="221"/>
      <c r="I23" s="221"/>
      <c r="J23" s="84" t="str">
        <f t="shared" ref="J23:J28" si="0">Mena</f>
        <v>CZK</v>
      </c>
    </row>
    <row r="24" spans="1:10" ht="23.25" customHeight="1" x14ac:dyDescent="0.2">
      <c r="A24" s="65"/>
      <c r="B24" s="85" t="s">
        <v>14</v>
      </c>
      <c r="C24" s="75"/>
      <c r="D24" s="76"/>
      <c r="E24" s="86">
        <f>SazbaDPH1</f>
        <v>15</v>
      </c>
      <c r="F24" s="82" t="s">
        <v>0</v>
      </c>
      <c r="G24" s="228">
        <v>0</v>
      </c>
      <c r="H24" s="229"/>
      <c r="I24" s="229"/>
      <c r="J24" s="84" t="str">
        <f t="shared" si="0"/>
        <v>CZK</v>
      </c>
    </row>
    <row r="25" spans="1:10" ht="23.25" customHeight="1" x14ac:dyDescent="0.2">
      <c r="A25" s="65"/>
      <c r="B25" s="85" t="s">
        <v>15</v>
      </c>
      <c r="C25" s="75"/>
      <c r="D25" s="76"/>
      <c r="E25" s="86">
        <v>21</v>
      </c>
      <c r="F25" s="82" t="s">
        <v>0</v>
      </c>
      <c r="G25" s="220">
        <f>I21</f>
        <v>0</v>
      </c>
      <c r="H25" s="221"/>
      <c r="I25" s="221"/>
      <c r="J25" s="84" t="str">
        <f t="shared" si="0"/>
        <v>CZK</v>
      </c>
    </row>
    <row r="26" spans="1:10" ht="23.25" customHeight="1" x14ac:dyDescent="0.2">
      <c r="A26" s="65"/>
      <c r="B26" s="87" t="s">
        <v>16</v>
      </c>
      <c r="C26" s="88"/>
      <c r="D26" s="73"/>
      <c r="E26" s="89">
        <f>SazbaDPH2</f>
        <v>21</v>
      </c>
      <c r="F26" s="90" t="s">
        <v>0</v>
      </c>
      <c r="G26" s="216">
        <f>ZakladDPHZakl*SazbaDPH2/100</f>
        <v>0</v>
      </c>
      <c r="H26" s="217"/>
      <c r="I26" s="217"/>
      <c r="J26" s="91" t="str">
        <f t="shared" si="0"/>
        <v>CZK</v>
      </c>
    </row>
    <row r="27" spans="1:10" ht="23.25" customHeight="1" thickBot="1" x14ac:dyDescent="0.25">
      <c r="A27" s="65"/>
      <c r="B27" s="92" t="s">
        <v>5</v>
      </c>
      <c r="C27" s="93"/>
      <c r="D27" s="94"/>
      <c r="E27" s="93"/>
      <c r="F27" s="95"/>
      <c r="G27" s="218">
        <v>0</v>
      </c>
      <c r="H27" s="218"/>
      <c r="I27" s="218"/>
      <c r="J27" s="96" t="str">
        <f t="shared" si="0"/>
        <v>CZK</v>
      </c>
    </row>
    <row r="28" spans="1:10" ht="27.75" hidden="1" customHeight="1" thickBot="1" x14ac:dyDescent="0.25">
      <c r="A28" s="65"/>
      <c r="B28" s="97" t="s">
        <v>25</v>
      </c>
      <c r="C28" s="98"/>
      <c r="D28" s="98"/>
      <c r="E28" s="99"/>
      <c r="F28" s="100"/>
      <c r="G28" s="219">
        <v>2228598.7799999998</v>
      </c>
      <c r="H28" s="226"/>
      <c r="I28" s="226"/>
      <c r="J28" s="101" t="str">
        <f t="shared" si="0"/>
        <v>CZK</v>
      </c>
    </row>
    <row r="29" spans="1:10" ht="27.75" customHeight="1" thickBot="1" x14ac:dyDescent="0.25">
      <c r="A29" s="65"/>
      <c r="B29" s="97" t="s">
        <v>38</v>
      </c>
      <c r="C29" s="102"/>
      <c r="D29" s="102"/>
      <c r="E29" s="102"/>
      <c r="F29" s="102"/>
      <c r="G29" s="219">
        <f>ROUND(ZakladDPHZakl+DPHZakl,0)</f>
        <v>0</v>
      </c>
      <c r="H29" s="219"/>
      <c r="I29" s="219"/>
      <c r="J29" s="103" t="s">
        <v>53</v>
      </c>
    </row>
    <row r="30" spans="1:10" ht="12.75" customHeight="1" x14ac:dyDescent="0.2">
      <c r="A30" s="65"/>
      <c r="B30" s="104"/>
      <c r="C30" s="105"/>
      <c r="D30" s="105"/>
      <c r="E30" s="105"/>
      <c r="F30" s="105"/>
      <c r="G30" s="105"/>
      <c r="H30" s="105"/>
      <c r="I30" s="105"/>
      <c r="J30" s="106"/>
    </row>
    <row r="31" spans="1:10" ht="30" customHeight="1" x14ac:dyDescent="0.2">
      <c r="A31" s="65"/>
      <c r="B31" s="104"/>
      <c r="C31" s="105"/>
      <c r="D31" s="105"/>
      <c r="E31" s="105"/>
      <c r="F31" s="105"/>
      <c r="G31" s="105"/>
      <c r="H31" s="105"/>
      <c r="I31" s="105"/>
      <c r="J31" s="106"/>
    </row>
    <row r="32" spans="1:10" ht="18.75" customHeight="1" x14ac:dyDescent="0.2">
      <c r="A32" s="65"/>
      <c r="B32" s="107"/>
      <c r="C32" s="108" t="s">
        <v>12</v>
      </c>
      <c r="D32" s="109"/>
      <c r="E32" s="109"/>
      <c r="F32" s="108" t="s">
        <v>11</v>
      </c>
      <c r="G32" s="109"/>
      <c r="H32" s="110"/>
      <c r="I32" s="109"/>
      <c r="J32" s="106"/>
    </row>
    <row r="33" spans="1:10" ht="47.25" customHeight="1" x14ac:dyDescent="0.2">
      <c r="A33" s="65"/>
      <c r="B33" s="104"/>
      <c r="C33" s="105"/>
      <c r="D33" s="105"/>
      <c r="E33" s="105"/>
      <c r="F33" s="105"/>
      <c r="G33" s="105"/>
      <c r="H33" s="105"/>
      <c r="I33" s="105"/>
      <c r="J33" s="106"/>
    </row>
    <row r="34" spans="1:10" s="68" customFormat="1" ht="18.75" customHeight="1" x14ac:dyDescent="0.2">
      <c r="A34" s="67"/>
      <c r="B34" s="111"/>
      <c r="C34" s="112"/>
      <c r="D34" s="113"/>
      <c r="E34" s="113"/>
      <c r="F34" s="112"/>
      <c r="G34" s="113"/>
      <c r="H34" s="113"/>
      <c r="I34" s="113"/>
      <c r="J34" s="114"/>
    </row>
    <row r="35" spans="1:10" ht="12.75" customHeight="1" x14ac:dyDescent="0.2">
      <c r="A35" s="65"/>
      <c r="B35" s="104"/>
      <c r="C35" s="105"/>
      <c r="D35" s="238" t="s">
        <v>2</v>
      </c>
      <c r="E35" s="238"/>
      <c r="F35" s="105"/>
      <c r="G35" s="105"/>
      <c r="H35" s="115" t="s">
        <v>3</v>
      </c>
      <c r="I35" s="105"/>
      <c r="J35" s="106"/>
    </row>
    <row r="36" spans="1:10" ht="13.5" customHeight="1" thickBot="1" x14ac:dyDescent="0.25">
      <c r="A36" s="69"/>
      <c r="B36" s="116"/>
      <c r="C36" s="117"/>
      <c r="D36" s="117"/>
      <c r="E36" s="117"/>
      <c r="F36" s="117"/>
      <c r="G36" s="117"/>
      <c r="H36" s="117"/>
      <c r="I36" s="117"/>
      <c r="J36" s="118"/>
    </row>
    <row r="37" spans="1:10" ht="27" customHeight="1" x14ac:dyDescent="0.25">
      <c r="B37" s="119" t="s">
        <v>17</v>
      </c>
      <c r="C37" s="120"/>
      <c r="D37" s="120"/>
      <c r="E37" s="120"/>
      <c r="F37" s="121"/>
      <c r="G37" s="121"/>
      <c r="H37" s="121"/>
      <c r="I37" s="121"/>
      <c r="J37" s="120"/>
    </row>
    <row r="38" spans="1:10" ht="25.5" customHeight="1" x14ac:dyDescent="0.2">
      <c r="A38" s="70" t="s">
        <v>40</v>
      </c>
      <c r="B38" s="122" t="s">
        <v>18</v>
      </c>
      <c r="C38" s="123" t="s">
        <v>6</v>
      </c>
      <c r="D38" s="124"/>
      <c r="E38" s="124"/>
      <c r="F38" s="125" t="str">
        <f>B23</f>
        <v>Základ pro sníženou DPH</v>
      </c>
      <c r="G38" s="125" t="str">
        <f>B25</f>
        <v>Základ pro základní DPH</v>
      </c>
      <c r="H38" s="126" t="s">
        <v>19</v>
      </c>
      <c r="I38" s="126" t="s">
        <v>1</v>
      </c>
      <c r="J38" s="127" t="s">
        <v>0</v>
      </c>
    </row>
    <row r="39" spans="1:10" ht="25.5" hidden="1" customHeight="1" x14ac:dyDescent="0.2">
      <c r="A39" s="70">
        <v>1</v>
      </c>
      <c r="B39" s="128" t="s">
        <v>42</v>
      </c>
      <c r="C39" s="240"/>
      <c r="D39" s="241"/>
      <c r="E39" s="241"/>
      <c r="F39" s="129">
        <v>0</v>
      </c>
      <c r="G39" s="130">
        <v>2228598.7799999998</v>
      </c>
      <c r="H39" s="131">
        <v>468005.75</v>
      </c>
      <c r="I39" s="131">
        <v>2696604.53</v>
      </c>
      <c r="J39" s="132" t="e">
        <f t="shared" ref="J39:J45" ca="1" si="1">IF(_xlfn.SINGLE(CenaCelkemVypocet)=0,"",I39/_xlfn.SINGLE(CenaCelkemVypocet)*100)</f>
        <v>#NAME?</v>
      </c>
    </row>
    <row r="40" spans="1:10" ht="25.5" customHeight="1" x14ac:dyDescent="0.2">
      <c r="A40" s="70">
        <v>2</v>
      </c>
      <c r="B40" s="133" t="s">
        <v>43</v>
      </c>
      <c r="C40" s="230" t="s">
        <v>44</v>
      </c>
      <c r="D40" s="231"/>
      <c r="E40" s="231"/>
      <c r="F40" s="134">
        <v>0</v>
      </c>
      <c r="G40" s="135">
        <f>G41+G42+G43+G44+G45</f>
        <v>0</v>
      </c>
      <c r="H40" s="135">
        <f>SUM(H41:H45)</f>
        <v>0</v>
      </c>
      <c r="I40" s="135">
        <f>I41+I42+I43+I44+I45</f>
        <v>0</v>
      </c>
      <c r="J40" s="136" t="e">
        <f t="shared" ca="1" si="1"/>
        <v>#NAME?</v>
      </c>
    </row>
    <row r="41" spans="1:10" ht="25.5" customHeight="1" x14ac:dyDescent="0.2">
      <c r="A41" s="70">
        <v>3</v>
      </c>
      <c r="B41" s="137" t="s">
        <v>43</v>
      </c>
      <c r="C41" s="230" t="s">
        <v>45</v>
      </c>
      <c r="D41" s="231"/>
      <c r="E41" s="231"/>
      <c r="F41" s="134">
        <v>0</v>
      </c>
      <c r="G41" s="135">
        <f>I53+I54+I55+I56+I57+I58+I59+I60+I61+I62+I63+I64+I67+I68+I69+I70+I71+I72+I73+I74+I75+I76+I81</f>
        <v>0</v>
      </c>
      <c r="H41" s="135">
        <f>G41*SazbaDPH2/100</f>
        <v>0</v>
      </c>
      <c r="I41" s="135">
        <f>G41+H41</f>
        <v>0</v>
      </c>
      <c r="J41" s="136" t="e">
        <f t="shared" ca="1" si="1"/>
        <v>#NAME?</v>
      </c>
    </row>
    <row r="42" spans="1:10" ht="25.5" customHeight="1" x14ac:dyDescent="0.2">
      <c r="A42" s="70">
        <v>3</v>
      </c>
      <c r="B42" s="137" t="s">
        <v>46</v>
      </c>
      <c r="C42" s="230" t="s">
        <v>47</v>
      </c>
      <c r="D42" s="231"/>
      <c r="E42" s="231"/>
      <c r="F42" s="134">
        <v>0</v>
      </c>
      <c r="G42" s="135">
        <f>I65+I66</f>
        <v>0</v>
      </c>
      <c r="H42" s="135">
        <f>G42*SazbaDPH2/100</f>
        <v>0</v>
      </c>
      <c r="I42" s="135">
        <f>G42+H42</f>
        <v>0</v>
      </c>
      <c r="J42" s="136" t="e">
        <f t="shared" ca="1" si="1"/>
        <v>#NAME?</v>
      </c>
    </row>
    <row r="43" spans="1:10" ht="25.5" customHeight="1" x14ac:dyDescent="0.2">
      <c r="A43" s="70">
        <v>3</v>
      </c>
      <c r="B43" s="137" t="s">
        <v>48</v>
      </c>
      <c r="C43" s="230" t="s">
        <v>49</v>
      </c>
      <c r="D43" s="231"/>
      <c r="E43" s="231"/>
      <c r="F43" s="134">
        <v>0</v>
      </c>
      <c r="G43" s="135">
        <f>I79</f>
        <v>0</v>
      </c>
      <c r="H43" s="135">
        <f>G43*SazbaDPH2/100</f>
        <v>0</v>
      </c>
      <c r="I43" s="135">
        <f>G43+H43</f>
        <v>0</v>
      </c>
      <c r="J43" s="136" t="e">
        <f t="shared" ca="1" si="1"/>
        <v>#NAME?</v>
      </c>
    </row>
    <row r="44" spans="1:10" ht="25.5" customHeight="1" x14ac:dyDescent="0.2">
      <c r="A44" s="70"/>
      <c r="B44" s="137">
        <v>4</v>
      </c>
      <c r="C44" s="138" t="s">
        <v>1005</v>
      </c>
      <c r="D44" s="139"/>
      <c r="E44" s="139"/>
      <c r="F44" s="134">
        <v>0</v>
      </c>
      <c r="G44" s="135">
        <f>I80</f>
        <v>0</v>
      </c>
      <c r="H44" s="135">
        <f>G44*SazbaDPH2/100</f>
        <v>0</v>
      </c>
      <c r="I44" s="135">
        <f>G44+H44</f>
        <v>0</v>
      </c>
      <c r="J44" s="136" t="e">
        <f t="shared" ca="1" si="1"/>
        <v>#NAME?</v>
      </c>
    </row>
    <row r="45" spans="1:10" ht="25.5" customHeight="1" x14ac:dyDescent="0.2">
      <c r="A45" s="70">
        <v>3</v>
      </c>
      <c r="B45" s="140">
        <v>5</v>
      </c>
      <c r="C45" s="244" t="s">
        <v>51</v>
      </c>
      <c r="D45" s="245"/>
      <c r="E45" s="245"/>
      <c r="F45" s="141">
        <v>0</v>
      </c>
      <c r="G45" s="142">
        <f>I77+I78+I82</f>
        <v>0</v>
      </c>
      <c r="H45" s="135">
        <f>G45*SazbaDPH2/100</f>
        <v>0</v>
      </c>
      <c r="I45" s="142">
        <f>G45+H45</f>
        <v>0</v>
      </c>
      <c r="J45" s="143" t="e">
        <f t="shared" ca="1" si="1"/>
        <v>#NAME?</v>
      </c>
    </row>
    <row r="46" spans="1:10" ht="25.5" customHeight="1" x14ac:dyDescent="0.2">
      <c r="A46" s="70"/>
      <c r="B46" s="246" t="s">
        <v>52</v>
      </c>
      <c r="C46" s="247"/>
      <c r="D46" s="247"/>
      <c r="E46" s="248"/>
      <c r="F46" s="144">
        <f>SUMIF(A39:A45,"=1",F39:F45)</f>
        <v>0</v>
      </c>
      <c r="G46" s="145">
        <f>G40</f>
        <v>0</v>
      </c>
      <c r="H46" s="146">
        <f>H40</f>
        <v>0</v>
      </c>
      <c r="I46" s="145">
        <f>I40</f>
        <v>0</v>
      </c>
      <c r="J46" s="147" t="e">
        <f ca="1">SUMIF(A39:A45,"=1",J39:J45)</f>
        <v>#NAME?</v>
      </c>
    </row>
    <row r="47" spans="1:10" x14ac:dyDescent="0.2">
      <c r="B47" s="105"/>
      <c r="C47" s="105"/>
      <c r="D47" s="105"/>
      <c r="E47" s="105"/>
      <c r="F47" s="105"/>
      <c r="G47" s="105"/>
      <c r="H47" s="105"/>
      <c r="I47" s="105"/>
      <c r="J47" s="105"/>
    </row>
    <row r="48" spans="1:10" x14ac:dyDescent="0.2">
      <c r="B48" s="105"/>
      <c r="C48" s="105"/>
      <c r="D48" s="105"/>
      <c r="E48" s="105"/>
      <c r="F48" s="105"/>
      <c r="G48" s="105"/>
      <c r="H48" s="105"/>
      <c r="I48" s="105"/>
      <c r="J48" s="105"/>
    </row>
    <row r="49" spans="1:10" x14ac:dyDescent="0.2">
      <c r="B49" s="105"/>
      <c r="C49" s="105"/>
      <c r="D49" s="105"/>
      <c r="E49" s="105"/>
      <c r="F49" s="105"/>
      <c r="G49" s="105"/>
      <c r="H49" s="105"/>
      <c r="I49" s="105"/>
      <c r="J49" s="105"/>
    </row>
    <row r="50" spans="1:10" ht="15.75" x14ac:dyDescent="0.25">
      <c r="B50" s="148" t="s">
        <v>54</v>
      </c>
      <c r="C50" s="105"/>
      <c r="D50" s="105"/>
      <c r="E50" s="105"/>
      <c r="F50" s="105"/>
      <c r="G50" s="105"/>
      <c r="H50" s="105"/>
      <c r="I50" s="105"/>
      <c r="J50" s="105"/>
    </row>
    <row r="51" spans="1:10" x14ac:dyDescent="0.2"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ht="25.5" customHeight="1" x14ac:dyDescent="0.2">
      <c r="A52" s="208"/>
      <c r="B52" s="149" t="s">
        <v>18</v>
      </c>
      <c r="C52" s="149" t="s">
        <v>6</v>
      </c>
      <c r="D52" s="150"/>
      <c r="E52" s="150"/>
      <c r="F52" s="151" t="s">
        <v>55</v>
      </c>
      <c r="G52" s="151"/>
      <c r="H52" s="151"/>
      <c r="I52" s="151" t="s">
        <v>31</v>
      </c>
      <c r="J52" s="151" t="s">
        <v>0</v>
      </c>
    </row>
    <row r="53" spans="1:10" ht="25.5" customHeight="1" x14ac:dyDescent="0.2">
      <c r="A53" s="209"/>
      <c r="B53" s="152" t="s">
        <v>43</v>
      </c>
      <c r="C53" s="249" t="s">
        <v>56</v>
      </c>
      <c r="D53" s="250"/>
      <c r="E53" s="250"/>
      <c r="F53" s="153" t="s">
        <v>26</v>
      </c>
      <c r="G53" s="154"/>
      <c r="H53" s="154"/>
      <c r="I53" s="154">
        <f>'1-STAVEBNÍ'!G7</f>
        <v>0</v>
      </c>
      <c r="J53" s="155" t="str">
        <f>IF(I83=0,"",I53/I83*100)</f>
        <v/>
      </c>
    </row>
    <row r="54" spans="1:10" ht="25.5" customHeight="1" x14ac:dyDescent="0.2">
      <c r="A54" s="209"/>
      <c r="B54" s="156" t="s">
        <v>46</v>
      </c>
      <c r="C54" s="242" t="s">
        <v>57</v>
      </c>
      <c r="D54" s="243"/>
      <c r="E54" s="243"/>
      <c r="F54" s="157" t="s">
        <v>26</v>
      </c>
      <c r="G54" s="158"/>
      <c r="H54" s="158"/>
      <c r="I54" s="158">
        <f>'1-STAVEBNÍ'!G25</f>
        <v>0</v>
      </c>
      <c r="J54" s="159" t="str">
        <f>IF(I83=0,"",I54/I83*100)</f>
        <v/>
      </c>
    </row>
    <row r="55" spans="1:10" ht="25.5" customHeight="1" x14ac:dyDescent="0.2">
      <c r="A55" s="209"/>
      <c r="B55" s="156" t="s">
        <v>48</v>
      </c>
      <c r="C55" s="242" t="s">
        <v>58</v>
      </c>
      <c r="D55" s="243"/>
      <c r="E55" s="243"/>
      <c r="F55" s="157" t="s">
        <v>26</v>
      </c>
      <c r="G55" s="158"/>
      <c r="H55" s="158"/>
      <c r="I55" s="158">
        <f>'1-STAVEBNÍ'!G35</f>
        <v>0</v>
      </c>
      <c r="J55" s="159" t="str">
        <f>IF(I83=0,"",I55/I83*100)</f>
        <v/>
      </c>
    </row>
    <row r="56" spans="1:10" ht="25.5" customHeight="1" x14ac:dyDescent="0.2">
      <c r="A56" s="209"/>
      <c r="B56" s="156" t="s">
        <v>59</v>
      </c>
      <c r="C56" s="242" t="s">
        <v>60</v>
      </c>
      <c r="D56" s="243"/>
      <c r="E56" s="243"/>
      <c r="F56" s="157" t="s">
        <v>26</v>
      </c>
      <c r="G56" s="158"/>
      <c r="H56" s="158"/>
      <c r="I56" s="158">
        <f>'1-STAVEBNÍ'!G60</f>
        <v>0</v>
      </c>
      <c r="J56" s="159" t="str">
        <f>IF(I83=0,"",I56/I83*100)</f>
        <v/>
      </c>
    </row>
    <row r="57" spans="1:10" ht="25.5" customHeight="1" x14ac:dyDescent="0.2">
      <c r="A57" s="209"/>
      <c r="B57" s="156" t="s">
        <v>61</v>
      </c>
      <c r="C57" s="242" t="s">
        <v>62</v>
      </c>
      <c r="D57" s="243"/>
      <c r="E57" s="243"/>
      <c r="F57" s="157" t="s">
        <v>26</v>
      </c>
      <c r="G57" s="158"/>
      <c r="H57" s="158"/>
      <c r="I57" s="158">
        <f>'1-STAVEBNÍ'!G116</f>
        <v>0</v>
      </c>
      <c r="J57" s="159" t="str">
        <f>IF(I83=0,"",I57/I83*100)</f>
        <v/>
      </c>
    </row>
    <row r="58" spans="1:10" ht="25.5" customHeight="1" x14ac:dyDescent="0.2">
      <c r="A58" s="209"/>
      <c r="B58" s="156" t="s">
        <v>63</v>
      </c>
      <c r="C58" s="242" t="s">
        <v>64</v>
      </c>
      <c r="D58" s="243"/>
      <c r="E58" s="243"/>
      <c r="F58" s="157" t="s">
        <v>26</v>
      </c>
      <c r="G58" s="158"/>
      <c r="H58" s="158"/>
      <c r="I58" s="158">
        <f>'1-STAVEBNÍ'!G121</f>
        <v>0</v>
      </c>
      <c r="J58" s="159" t="str">
        <f>IF(I83=0,"",I58/I83*100)</f>
        <v/>
      </c>
    </row>
    <row r="59" spans="1:10" ht="25.5" customHeight="1" x14ac:dyDescent="0.2">
      <c r="A59" s="209"/>
      <c r="B59" s="156" t="s">
        <v>65</v>
      </c>
      <c r="C59" s="242" t="s">
        <v>66</v>
      </c>
      <c r="D59" s="243"/>
      <c r="E59" s="243"/>
      <c r="F59" s="157" t="s">
        <v>26</v>
      </c>
      <c r="G59" s="158"/>
      <c r="H59" s="158"/>
      <c r="I59" s="158">
        <f>'1-STAVEBNÍ'!G125</f>
        <v>0</v>
      </c>
      <c r="J59" s="159" t="str">
        <f>IF(I83=0,"",I59/I83*100)</f>
        <v/>
      </c>
    </row>
    <row r="60" spans="1:10" ht="25.5" customHeight="1" x14ac:dyDescent="0.2">
      <c r="A60" s="209"/>
      <c r="B60" s="156" t="s">
        <v>67</v>
      </c>
      <c r="C60" s="242" t="s">
        <v>68</v>
      </c>
      <c r="D60" s="243"/>
      <c r="E60" s="243"/>
      <c r="F60" s="157" t="s">
        <v>26</v>
      </c>
      <c r="G60" s="158"/>
      <c r="H60" s="158"/>
      <c r="I60" s="158">
        <f>'1-STAVEBNÍ'!G136</f>
        <v>0</v>
      </c>
      <c r="J60" s="159" t="str">
        <f>IF(I83=0,"",I60/I83*100)</f>
        <v/>
      </c>
    </row>
    <row r="61" spans="1:10" ht="25.5" customHeight="1" x14ac:dyDescent="0.2">
      <c r="A61" s="209"/>
      <c r="B61" s="156" t="s">
        <v>69</v>
      </c>
      <c r="C61" s="242" t="s">
        <v>70</v>
      </c>
      <c r="D61" s="243"/>
      <c r="E61" s="243"/>
      <c r="F61" s="157" t="s">
        <v>26</v>
      </c>
      <c r="G61" s="158"/>
      <c r="H61" s="158"/>
      <c r="I61" s="158">
        <f>'1-STAVEBNÍ'!G140</f>
        <v>0</v>
      </c>
      <c r="J61" s="159" t="str">
        <f>IF(I83=0,"",I61/I83*100)</f>
        <v/>
      </c>
    </row>
    <row r="62" spans="1:10" ht="25.5" customHeight="1" x14ac:dyDescent="0.2">
      <c r="A62" s="209"/>
      <c r="B62" s="156" t="s">
        <v>71</v>
      </c>
      <c r="C62" s="242" t="s">
        <v>72</v>
      </c>
      <c r="D62" s="243"/>
      <c r="E62" s="243"/>
      <c r="F62" s="157" t="s">
        <v>26</v>
      </c>
      <c r="G62" s="158"/>
      <c r="H62" s="158"/>
      <c r="I62" s="158">
        <f>'1-STAVEBNÍ'!G163</f>
        <v>0</v>
      </c>
      <c r="J62" s="159" t="str">
        <f>IF(I83=0,"",I62/I83*100)</f>
        <v/>
      </c>
    </row>
    <row r="63" spans="1:10" ht="25.5" customHeight="1" x14ac:dyDescent="0.2">
      <c r="A63" s="209"/>
      <c r="B63" s="156" t="s">
        <v>73</v>
      </c>
      <c r="C63" s="242" t="s">
        <v>74</v>
      </c>
      <c r="D63" s="243"/>
      <c r="E63" s="243"/>
      <c r="F63" s="157" t="s">
        <v>26</v>
      </c>
      <c r="G63" s="158"/>
      <c r="H63" s="158"/>
      <c r="I63" s="158">
        <f>'1-STAVEBNÍ'!G242</f>
        <v>0</v>
      </c>
      <c r="J63" s="159" t="str">
        <f>IF(I83=0,"",I63/I83*100)</f>
        <v/>
      </c>
    </row>
    <row r="64" spans="1:10" ht="25.5" customHeight="1" x14ac:dyDescent="0.2">
      <c r="A64" s="209"/>
      <c r="B64" s="156" t="s">
        <v>75</v>
      </c>
      <c r="C64" s="242" t="s">
        <v>76</v>
      </c>
      <c r="D64" s="243"/>
      <c r="E64" s="243"/>
      <c r="F64" s="157" t="s">
        <v>27</v>
      </c>
      <c r="G64" s="158"/>
      <c r="H64" s="158"/>
      <c r="I64" s="158">
        <f>'1-STAVEBNÍ'!G244</f>
        <v>0</v>
      </c>
      <c r="J64" s="159" t="str">
        <f>IF(I83=0,"",I64/I83*100)</f>
        <v/>
      </c>
    </row>
    <row r="65" spans="1:10" ht="25.5" customHeight="1" x14ac:dyDescent="0.2">
      <c r="A65" s="209"/>
      <c r="B65" s="156" t="s">
        <v>77</v>
      </c>
      <c r="C65" s="242" t="s">
        <v>78</v>
      </c>
      <c r="D65" s="243"/>
      <c r="E65" s="243"/>
      <c r="F65" s="157" t="s">
        <v>27</v>
      </c>
      <c r="G65" s="158"/>
      <c r="H65" s="158"/>
      <c r="I65" s="158">
        <f>'2-ZTI'!G7</f>
        <v>0</v>
      </c>
      <c r="J65" s="159" t="str">
        <f>IF(I83=0,"",I65/I83*100)</f>
        <v/>
      </c>
    </row>
    <row r="66" spans="1:10" ht="25.5" customHeight="1" x14ac:dyDescent="0.2">
      <c r="A66" s="209"/>
      <c r="B66" s="156" t="s">
        <v>79</v>
      </c>
      <c r="C66" s="242" t="s">
        <v>80</v>
      </c>
      <c r="D66" s="243"/>
      <c r="E66" s="243"/>
      <c r="F66" s="157" t="s">
        <v>27</v>
      </c>
      <c r="G66" s="158"/>
      <c r="H66" s="158"/>
      <c r="I66" s="158">
        <f>'2-ZTI'!G11</f>
        <v>0</v>
      </c>
      <c r="J66" s="159" t="str">
        <f>IF(I83=0,"",I66/I83*100)</f>
        <v/>
      </c>
    </row>
    <row r="67" spans="1:10" ht="25.5" customHeight="1" x14ac:dyDescent="0.2">
      <c r="A67" s="209"/>
      <c r="B67" s="156" t="s">
        <v>81</v>
      </c>
      <c r="C67" s="242" t="s">
        <v>82</v>
      </c>
      <c r="D67" s="243"/>
      <c r="E67" s="243"/>
      <c r="F67" s="157" t="s">
        <v>27</v>
      </c>
      <c r="G67" s="158"/>
      <c r="H67" s="158"/>
      <c r="I67" s="158">
        <f>'1-STAVEBNÍ'!G261</f>
        <v>0</v>
      </c>
      <c r="J67" s="159" t="str">
        <f>IF(I83=0,"",I67/I83*100)</f>
        <v/>
      </c>
    </row>
    <row r="68" spans="1:10" ht="25.5" customHeight="1" x14ac:dyDescent="0.2">
      <c r="A68" s="209"/>
      <c r="B68" s="156" t="s">
        <v>83</v>
      </c>
      <c r="C68" s="242" t="s">
        <v>84</v>
      </c>
      <c r="D68" s="243"/>
      <c r="E68" s="243"/>
      <c r="F68" s="157" t="s">
        <v>27</v>
      </c>
      <c r="G68" s="158"/>
      <c r="H68" s="158"/>
      <c r="I68" s="158">
        <f>'1-STAVEBNÍ'!G268</f>
        <v>0</v>
      </c>
      <c r="J68" s="159" t="str">
        <f>IF(I83=0,"",I68/I83*100)</f>
        <v/>
      </c>
    </row>
    <row r="69" spans="1:10" ht="25.5" customHeight="1" x14ac:dyDescent="0.2">
      <c r="A69" s="209"/>
      <c r="B69" s="156" t="s">
        <v>85</v>
      </c>
      <c r="C69" s="242" t="s">
        <v>86</v>
      </c>
      <c r="D69" s="243"/>
      <c r="E69" s="243"/>
      <c r="F69" s="157" t="s">
        <v>27</v>
      </c>
      <c r="G69" s="158"/>
      <c r="H69" s="158"/>
      <c r="I69" s="158">
        <f>'1-STAVEBNÍ'!G290</f>
        <v>0</v>
      </c>
      <c r="J69" s="159" t="str">
        <f>IF(I83=0,"",I69/I83*100)</f>
        <v/>
      </c>
    </row>
    <row r="70" spans="1:10" ht="25.5" customHeight="1" x14ac:dyDescent="0.2">
      <c r="A70" s="209"/>
      <c r="B70" s="156" t="s">
        <v>87</v>
      </c>
      <c r="C70" s="242" t="s">
        <v>88</v>
      </c>
      <c r="D70" s="243"/>
      <c r="E70" s="243"/>
      <c r="F70" s="157" t="s">
        <v>27</v>
      </c>
      <c r="G70" s="158"/>
      <c r="H70" s="158"/>
      <c r="I70" s="158">
        <f>'1-STAVEBNÍ'!G312</f>
        <v>0</v>
      </c>
      <c r="J70" s="159" t="str">
        <f>IF(I83=0,"",I70/I83*100)</f>
        <v/>
      </c>
    </row>
    <row r="71" spans="1:10" ht="25.5" customHeight="1" x14ac:dyDescent="0.2">
      <c r="A71" s="209"/>
      <c r="B71" s="156" t="s">
        <v>89</v>
      </c>
      <c r="C71" s="242" t="s">
        <v>90</v>
      </c>
      <c r="D71" s="243"/>
      <c r="E71" s="243"/>
      <c r="F71" s="157" t="s">
        <v>27</v>
      </c>
      <c r="G71" s="158"/>
      <c r="H71" s="158"/>
      <c r="I71" s="158">
        <f>'1-STAVEBNÍ'!G321</f>
        <v>0</v>
      </c>
      <c r="J71" s="159" t="str">
        <f>IF(I83=0,"",I71/I83*100)</f>
        <v/>
      </c>
    </row>
    <row r="72" spans="1:10" ht="25.5" customHeight="1" x14ac:dyDescent="0.2">
      <c r="A72" s="209"/>
      <c r="B72" s="156" t="s">
        <v>91</v>
      </c>
      <c r="C72" s="242" t="s">
        <v>92</v>
      </c>
      <c r="D72" s="243"/>
      <c r="E72" s="243"/>
      <c r="F72" s="157" t="s">
        <v>27</v>
      </c>
      <c r="G72" s="158"/>
      <c r="H72" s="158"/>
      <c r="I72" s="158">
        <f>'1-STAVEBNÍ'!G356</f>
        <v>0</v>
      </c>
      <c r="J72" s="159" t="str">
        <f>IF(I83=0,"",I72/I83*100)</f>
        <v/>
      </c>
    </row>
    <row r="73" spans="1:10" ht="25.5" customHeight="1" x14ac:dyDescent="0.2">
      <c r="A73" s="209"/>
      <c r="B73" s="156" t="s">
        <v>93</v>
      </c>
      <c r="C73" s="242" t="s">
        <v>94</v>
      </c>
      <c r="D73" s="243"/>
      <c r="E73" s="243"/>
      <c r="F73" s="157" t="s">
        <v>27</v>
      </c>
      <c r="G73" s="158"/>
      <c r="H73" s="158"/>
      <c r="I73" s="158">
        <f>'1-STAVEBNÍ'!G365</f>
        <v>0</v>
      </c>
      <c r="J73" s="159" t="str">
        <f>IF(I83=0,"",I73/I83*100)</f>
        <v/>
      </c>
    </row>
    <row r="74" spans="1:10" ht="25.5" customHeight="1" x14ac:dyDescent="0.2">
      <c r="A74" s="209"/>
      <c r="B74" s="156" t="s">
        <v>95</v>
      </c>
      <c r="C74" s="242" t="s">
        <v>96</v>
      </c>
      <c r="D74" s="243"/>
      <c r="E74" s="243"/>
      <c r="F74" s="157" t="s">
        <v>27</v>
      </c>
      <c r="G74" s="158"/>
      <c r="H74" s="158"/>
      <c r="I74" s="158">
        <f>'1-STAVEBNÍ'!G384</f>
        <v>0</v>
      </c>
      <c r="J74" s="159" t="str">
        <f>IF(I83=0,"",I74/I83*100)</f>
        <v/>
      </c>
    </row>
    <row r="75" spans="1:10" ht="25.5" customHeight="1" x14ac:dyDescent="0.2">
      <c r="A75" s="209"/>
      <c r="B75" s="156" t="s">
        <v>97</v>
      </c>
      <c r="C75" s="242" t="s">
        <v>98</v>
      </c>
      <c r="D75" s="243"/>
      <c r="E75" s="243"/>
      <c r="F75" s="157" t="s">
        <v>27</v>
      </c>
      <c r="G75" s="158"/>
      <c r="H75" s="158"/>
      <c r="I75" s="158">
        <f>'1-STAVEBNÍ'!G388</f>
        <v>0</v>
      </c>
      <c r="J75" s="159" t="str">
        <f>IF(I83=0,"",I75/I83*100)</f>
        <v/>
      </c>
    </row>
    <row r="76" spans="1:10" ht="25.5" customHeight="1" x14ac:dyDescent="0.2">
      <c r="A76" s="209"/>
      <c r="B76" s="156" t="s">
        <v>99</v>
      </c>
      <c r="C76" s="242" t="s">
        <v>100</v>
      </c>
      <c r="D76" s="243"/>
      <c r="E76" s="243"/>
      <c r="F76" s="157" t="s">
        <v>27</v>
      </c>
      <c r="G76" s="158"/>
      <c r="H76" s="158"/>
      <c r="I76" s="158">
        <f>'1-STAVEBNÍ'!G492</f>
        <v>0</v>
      </c>
      <c r="J76" s="159" t="str">
        <f>IF(I83=0,"",I76/I83*100)</f>
        <v/>
      </c>
    </row>
    <row r="77" spans="1:10" ht="25.5" customHeight="1" x14ac:dyDescent="0.2">
      <c r="A77" s="209"/>
      <c r="B77" s="156" t="s">
        <v>101</v>
      </c>
      <c r="C77" s="242" t="s">
        <v>102</v>
      </c>
      <c r="D77" s="243"/>
      <c r="E77" s="243"/>
      <c r="F77" s="157" t="s">
        <v>28</v>
      </c>
      <c r="G77" s="158"/>
      <c r="H77" s="158"/>
      <c r="I77" s="158">
        <f>'5-ELEKTROINSTALACE'!G7</f>
        <v>0</v>
      </c>
      <c r="J77" s="159" t="str">
        <f>IF(I83=0,"",I77/I83*100)</f>
        <v/>
      </c>
    </row>
    <row r="78" spans="1:10" ht="25.5" customHeight="1" x14ac:dyDescent="0.2">
      <c r="A78" s="209"/>
      <c r="B78" s="156" t="s">
        <v>103</v>
      </c>
      <c r="C78" s="242" t="s">
        <v>104</v>
      </c>
      <c r="D78" s="243"/>
      <c r="E78" s="243"/>
      <c r="F78" s="157" t="s">
        <v>28</v>
      </c>
      <c r="G78" s="158"/>
      <c r="H78" s="158"/>
      <c r="I78" s="158">
        <f>'5-ELEKTROINSTALACE'!G58</f>
        <v>0</v>
      </c>
      <c r="J78" s="159" t="str">
        <f>IF(I83=0,"",I78/I83*100)</f>
        <v/>
      </c>
    </row>
    <row r="79" spans="1:10" ht="25.5" customHeight="1" x14ac:dyDescent="0.2">
      <c r="A79" s="209"/>
      <c r="B79" s="156" t="s">
        <v>105</v>
      </c>
      <c r="C79" s="242" t="s">
        <v>106</v>
      </c>
      <c r="D79" s="243"/>
      <c r="E79" s="243"/>
      <c r="F79" s="157" t="s">
        <v>28</v>
      </c>
      <c r="G79" s="158"/>
      <c r="H79" s="158"/>
      <c r="I79" s="158">
        <f>'3-VZT'!G7</f>
        <v>0</v>
      </c>
      <c r="J79" s="159" t="str">
        <f>IF(I83=0,"",I79/I83*100)</f>
        <v/>
      </c>
    </row>
    <row r="80" spans="1:10" ht="25.5" customHeight="1" x14ac:dyDescent="0.2">
      <c r="A80" s="209"/>
      <c r="B80" s="160" t="s">
        <v>1000</v>
      </c>
      <c r="C80" s="253" t="s">
        <v>1001</v>
      </c>
      <c r="D80" s="254"/>
      <c r="E80" s="255"/>
      <c r="F80" s="161" t="s">
        <v>28</v>
      </c>
      <c r="G80" s="158"/>
      <c r="H80" s="158"/>
      <c r="I80" s="158">
        <f>'4-VÝTAHY'!G7</f>
        <v>0</v>
      </c>
      <c r="J80" s="159" t="str">
        <f>IF(I83=0,"",I80/I83*100)</f>
        <v/>
      </c>
    </row>
    <row r="81" spans="1:10" ht="25.5" customHeight="1" x14ac:dyDescent="0.2">
      <c r="A81" s="209"/>
      <c r="B81" s="156" t="s">
        <v>107</v>
      </c>
      <c r="C81" s="242" t="s">
        <v>108</v>
      </c>
      <c r="D81" s="243"/>
      <c r="E81" s="243"/>
      <c r="F81" s="157" t="s">
        <v>109</v>
      </c>
      <c r="G81" s="158"/>
      <c r="H81" s="158"/>
      <c r="I81" s="158">
        <f>'1-STAVEBNÍ'!G498</f>
        <v>0</v>
      </c>
      <c r="J81" s="159" t="str">
        <f>IF(I83=0,"",I81/I83*100)</f>
        <v/>
      </c>
    </row>
    <row r="82" spans="1:10" ht="25.5" customHeight="1" x14ac:dyDescent="0.2">
      <c r="A82" s="209"/>
      <c r="B82" s="162" t="s">
        <v>110</v>
      </c>
      <c r="C82" s="251" t="s">
        <v>111</v>
      </c>
      <c r="D82" s="252"/>
      <c r="E82" s="252"/>
      <c r="F82" s="163" t="s">
        <v>112</v>
      </c>
      <c r="G82" s="164"/>
      <c r="H82" s="164"/>
      <c r="I82" s="164">
        <f>'5-ELEKTROINSTALACE'!G110</f>
        <v>0</v>
      </c>
      <c r="J82" s="165" t="str">
        <f>IF(I83=0,"",I82/I83*100)</f>
        <v/>
      </c>
    </row>
    <row r="83" spans="1:10" ht="25.5" customHeight="1" x14ac:dyDescent="0.2">
      <c r="A83" s="210"/>
      <c r="B83" s="166" t="s">
        <v>1</v>
      </c>
      <c r="C83" s="166"/>
      <c r="D83" s="167"/>
      <c r="E83" s="167"/>
      <c r="F83" s="168"/>
      <c r="G83" s="169"/>
      <c r="H83" s="169"/>
      <c r="I83" s="169">
        <f>SUM(I53:I82)</f>
        <v>0</v>
      </c>
      <c r="J83" s="170">
        <f>SUM(J53:J82)</f>
        <v>0</v>
      </c>
    </row>
    <row r="84" spans="1:10" x14ac:dyDescent="0.2">
      <c r="F84" s="211"/>
      <c r="G84" s="211"/>
      <c r="H84" s="211"/>
      <c r="I84" s="211"/>
      <c r="J84" s="212"/>
    </row>
    <row r="85" spans="1:10" x14ac:dyDescent="0.2">
      <c r="F85" s="211"/>
      <c r="G85" s="211"/>
      <c r="H85" s="211"/>
      <c r="I85" s="211"/>
      <c r="J85" s="212"/>
    </row>
    <row r="86" spans="1:10" x14ac:dyDescent="0.2">
      <c r="F86" s="211"/>
      <c r="G86" s="211"/>
      <c r="H86" s="211"/>
      <c r="I86" s="211"/>
      <c r="J86" s="212"/>
    </row>
  </sheetData>
  <sheetProtection algorithmName="SHA-512" hashValue="JHgmTrDrDjRI9GRBQM97NoMGxzIrk1+11enWaG0OMSYU13lHsdL7FgQcGaaOO8XAJSUjnnBD4P1NPBRoSs+yZw==" saltValue="snnIBKhCTkNt/58tT0JYf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81:E81"/>
    <mergeCell ref="C82:E82"/>
    <mergeCell ref="C74:E74"/>
    <mergeCell ref="C75:E75"/>
    <mergeCell ref="C76:E76"/>
    <mergeCell ref="C77:E77"/>
    <mergeCell ref="C78:E78"/>
    <mergeCell ref="C79:E79"/>
    <mergeCell ref="C80:E80"/>
    <mergeCell ref="C73:E73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61:E61"/>
    <mergeCell ref="C43:E43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0:E60"/>
    <mergeCell ref="I17:J17"/>
    <mergeCell ref="I18:J18"/>
    <mergeCell ref="C39:E39"/>
    <mergeCell ref="C40:E40"/>
    <mergeCell ref="C41:E41"/>
    <mergeCell ref="C42:E42"/>
    <mergeCell ref="E15:F15"/>
    <mergeCell ref="D11:G11"/>
    <mergeCell ref="G15:H15"/>
    <mergeCell ref="I15:J15"/>
    <mergeCell ref="E16:F16"/>
    <mergeCell ref="D12:G12"/>
    <mergeCell ref="D13:G13"/>
    <mergeCell ref="D35:E35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</mergeCells>
  <phoneticPr fontId="0" type="noConversion"/>
  <pageMargins left="0.39370078740157483" right="0.19685039370078741" top="0.59055118110236227" bottom="0.39370078740157483" header="0" footer="0.19685039370078741"/>
  <pageSetup paperSize="9" scale="97" fitToHeight="0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56" t="s">
        <v>7</v>
      </c>
      <c r="B1" s="256"/>
      <c r="C1" s="257"/>
      <c r="D1" s="256"/>
      <c r="E1" s="256"/>
      <c r="F1" s="256"/>
      <c r="G1" s="256"/>
    </row>
    <row r="2" spans="1:7" ht="24.95" customHeight="1" x14ac:dyDescent="0.2">
      <c r="A2" s="8" t="s">
        <v>8</v>
      </c>
      <c r="B2" s="7"/>
      <c r="C2" s="258"/>
      <c r="D2" s="258"/>
      <c r="E2" s="258"/>
      <c r="F2" s="258"/>
      <c r="G2" s="259"/>
    </row>
    <row r="3" spans="1:7" ht="24.95" customHeight="1" x14ac:dyDescent="0.2">
      <c r="A3" s="8" t="s">
        <v>9</v>
      </c>
      <c r="B3" s="7"/>
      <c r="C3" s="258"/>
      <c r="D3" s="258"/>
      <c r="E3" s="258"/>
      <c r="F3" s="258"/>
      <c r="G3" s="259"/>
    </row>
    <row r="4" spans="1:7" ht="24.95" customHeight="1" x14ac:dyDescent="0.2">
      <c r="A4" s="8" t="s">
        <v>10</v>
      </c>
      <c r="B4" s="7"/>
      <c r="C4" s="258"/>
      <c r="D4" s="258"/>
      <c r="E4" s="258"/>
      <c r="F4" s="258"/>
      <c r="G4" s="259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G5000"/>
  <sheetViews>
    <sheetView workbookViewId="0">
      <pane ySplit="6" topLeftCell="A202" activePane="bottomLeft" state="frozen"/>
      <selection pane="bottomLeft" activeCell="E206" sqref="E206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8" max="38" width="0" hidden="1" customWidth="1"/>
  </cols>
  <sheetData>
    <row r="1" spans="1:59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D1" t="s">
        <v>114</v>
      </c>
    </row>
    <row r="2" spans="1:59" ht="24.95" customHeight="1" x14ac:dyDescent="0.2">
      <c r="A2" s="8" t="s">
        <v>8</v>
      </c>
      <c r="B2" s="7" t="s">
        <v>41</v>
      </c>
      <c r="C2" s="261" t="s">
        <v>1006</v>
      </c>
      <c r="D2" s="262"/>
      <c r="E2" s="262"/>
      <c r="F2" s="262"/>
      <c r="G2" s="263"/>
      <c r="AD2" t="s">
        <v>115</v>
      </c>
    </row>
    <row r="3" spans="1:59" ht="24.95" customHeight="1" x14ac:dyDescent="0.2">
      <c r="A3" s="8" t="s">
        <v>9</v>
      </c>
      <c r="B3" s="7" t="s">
        <v>43</v>
      </c>
      <c r="C3" s="261" t="s">
        <v>44</v>
      </c>
      <c r="D3" s="262"/>
      <c r="E3" s="262"/>
      <c r="F3" s="262"/>
      <c r="G3" s="263"/>
      <c r="AD3" t="s">
        <v>116</v>
      </c>
    </row>
    <row r="4" spans="1:59" ht="24.95" customHeight="1" x14ac:dyDescent="0.2">
      <c r="A4" s="10" t="s">
        <v>10</v>
      </c>
      <c r="B4" s="11" t="s">
        <v>43</v>
      </c>
      <c r="C4" s="264" t="s">
        <v>45</v>
      </c>
      <c r="D4" s="265"/>
      <c r="E4" s="265"/>
      <c r="F4" s="265"/>
      <c r="G4" s="266"/>
      <c r="AD4" t="s">
        <v>117</v>
      </c>
    </row>
    <row r="5" spans="1:59" x14ac:dyDescent="0.2">
      <c r="D5" s="6"/>
    </row>
    <row r="6" spans="1:59" ht="38.25" x14ac:dyDescent="0.2">
      <c r="A6" s="17" t="s">
        <v>118</v>
      </c>
      <c r="B6" s="15" t="s">
        <v>119</v>
      </c>
      <c r="C6" s="15" t="s">
        <v>120</v>
      </c>
      <c r="D6" s="16" t="s">
        <v>121</v>
      </c>
      <c r="E6" s="17" t="s">
        <v>122</v>
      </c>
      <c r="F6" s="12" t="s">
        <v>123</v>
      </c>
      <c r="G6" s="17" t="s">
        <v>124</v>
      </c>
      <c r="H6" s="18" t="s">
        <v>32</v>
      </c>
      <c r="I6" s="18" t="s">
        <v>125</v>
      </c>
      <c r="J6" s="18" t="s">
        <v>33</v>
      </c>
      <c r="K6" s="18" t="s">
        <v>126</v>
      </c>
      <c r="L6" s="18" t="s">
        <v>127</v>
      </c>
      <c r="M6" s="18" t="s">
        <v>128</v>
      </c>
      <c r="N6" s="18" t="s">
        <v>129</v>
      </c>
      <c r="O6" s="18" t="s">
        <v>130</v>
      </c>
      <c r="P6" s="18" t="s">
        <v>131</v>
      </c>
      <c r="Q6" s="18" t="s">
        <v>132</v>
      </c>
      <c r="R6" s="18" t="s">
        <v>133</v>
      </c>
      <c r="S6" s="18" t="s">
        <v>134</v>
      </c>
    </row>
    <row r="7" spans="1:59" x14ac:dyDescent="0.2">
      <c r="A7" s="19" t="s">
        <v>135</v>
      </c>
      <c r="B7" s="21" t="s">
        <v>43</v>
      </c>
      <c r="C7" s="22" t="s">
        <v>56</v>
      </c>
      <c r="D7" s="23"/>
      <c r="E7" s="27"/>
      <c r="F7" s="56"/>
      <c r="G7" s="31">
        <f>SUM(G8:G24)</f>
        <v>0</v>
      </c>
      <c r="H7" s="31"/>
      <c r="I7" s="31">
        <f>SUM(I8:I24)</f>
        <v>591.36</v>
      </c>
      <c r="J7" s="31"/>
      <c r="K7" s="31">
        <f>SUM(K8:K24)</f>
        <v>70703.02</v>
      </c>
      <c r="L7" s="31"/>
      <c r="M7" s="31">
        <f>SUM(M8:M24)</f>
        <v>0</v>
      </c>
      <c r="N7" s="31"/>
      <c r="O7" s="31">
        <f>SUM(O8:O24)</f>
        <v>6.9799999999999995</v>
      </c>
      <c r="P7" s="31"/>
      <c r="Q7" s="31">
        <f>SUM(Q8:Q24)</f>
        <v>0</v>
      </c>
      <c r="R7" s="32"/>
      <c r="S7" s="31"/>
      <c r="AD7" t="s">
        <v>136</v>
      </c>
    </row>
    <row r="8" spans="1:59" outlineLevel="1" x14ac:dyDescent="0.2">
      <c r="A8" s="14">
        <v>1</v>
      </c>
      <c r="B8" s="14" t="s">
        <v>137</v>
      </c>
      <c r="C8" s="42" t="s">
        <v>138</v>
      </c>
      <c r="D8" s="24" t="s">
        <v>139</v>
      </c>
      <c r="E8" s="28">
        <v>16.104379999999999</v>
      </c>
      <c r="F8" s="57"/>
      <c r="G8" s="33">
        <f>ROUND(E8*F8,2)</f>
        <v>0</v>
      </c>
      <c r="H8" s="33">
        <v>0</v>
      </c>
      <c r="I8" s="33">
        <f>ROUND(E8*H8,2)</f>
        <v>0</v>
      </c>
      <c r="J8" s="33">
        <v>2495</v>
      </c>
      <c r="K8" s="33">
        <f>ROUND(E8*J8,2)</f>
        <v>40180.43</v>
      </c>
      <c r="L8" s="33">
        <v>21</v>
      </c>
      <c r="M8" s="33">
        <f>G8*(1+L8/100)</f>
        <v>0</v>
      </c>
      <c r="N8" s="33">
        <v>0</v>
      </c>
      <c r="O8" s="33">
        <f>ROUND(E8*N8,2)</f>
        <v>0</v>
      </c>
      <c r="P8" s="33">
        <v>0</v>
      </c>
      <c r="Q8" s="33">
        <f>ROUND(E8*P8,2)</f>
        <v>0</v>
      </c>
      <c r="R8" s="34" t="s">
        <v>140</v>
      </c>
      <c r="S8" s="33" t="s">
        <v>141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s">
        <v>142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pans="1:59" outlineLevel="1" x14ac:dyDescent="0.2">
      <c r="A9" s="14"/>
      <c r="B9" s="14"/>
      <c r="C9" s="43" t="s">
        <v>143</v>
      </c>
      <c r="D9" s="25"/>
      <c r="E9" s="29">
        <v>12.93188</v>
      </c>
      <c r="F9" s="57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  <c r="S9" s="3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s">
        <v>144</v>
      </c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outlineLevel="1" x14ac:dyDescent="0.2">
      <c r="A10" s="14"/>
      <c r="B10" s="14"/>
      <c r="C10" s="43" t="s">
        <v>145</v>
      </c>
      <c r="D10" s="25"/>
      <c r="E10" s="29">
        <v>3.1724999999999999</v>
      </c>
      <c r="F10" s="57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s">
        <v>144</v>
      </c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59" outlineLevel="1" x14ac:dyDescent="0.2">
      <c r="A11" s="14">
        <v>2</v>
      </c>
      <c r="B11" s="14" t="s">
        <v>146</v>
      </c>
      <c r="C11" s="42" t="s">
        <v>147</v>
      </c>
      <c r="D11" s="24" t="s">
        <v>148</v>
      </c>
      <c r="E11" s="28">
        <v>24.64</v>
      </c>
      <c r="F11" s="57"/>
      <c r="G11" s="33">
        <f>ROUND(E11*F11,2)</f>
        <v>0</v>
      </c>
      <c r="H11" s="33">
        <v>24</v>
      </c>
      <c r="I11" s="33">
        <f>ROUND(E11*H11,2)</f>
        <v>591.36</v>
      </c>
      <c r="J11" s="33">
        <v>266</v>
      </c>
      <c r="K11" s="33">
        <f>ROUND(E11*J11,2)</f>
        <v>6554.24</v>
      </c>
      <c r="L11" s="33">
        <v>21</v>
      </c>
      <c r="M11" s="33">
        <f>G11*(1+L11/100)</f>
        <v>0</v>
      </c>
      <c r="N11" s="33">
        <v>8.5999999999999998E-4</v>
      </c>
      <c r="O11" s="33">
        <f>ROUND(E11*N11,2)</f>
        <v>0.02</v>
      </c>
      <c r="P11" s="33">
        <v>0</v>
      </c>
      <c r="Q11" s="33">
        <f>ROUND(E11*P11,2)</f>
        <v>0</v>
      </c>
      <c r="R11" s="34" t="s">
        <v>140</v>
      </c>
      <c r="S11" s="33" t="s">
        <v>141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s">
        <v>142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pans="1:59" outlineLevel="1" x14ac:dyDescent="0.2">
      <c r="A12" s="14"/>
      <c r="B12" s="14"/>
      <c r="C12" s="43" t="s">
        <v>149</v>
      </c>
      <c r="D12" s="25"/>
      <c r="E12" s="29">
        <v>24.64</v>
      </c>
      <c r="F12" s="57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s">
        <v>144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1:59" outlineLevel="1" x14ac:dyDescent="0.2">
      <c r="A13" s="14">
        <v>3</v>
      </c>
      <c r="B13" s="14" t="s">
        <v>150</v>
      </c>
      <c r="C13" s="42" t="s">
        <v>151</v>
      </c>
      <c r="D13" s="24" t="s">
        <v>148</v>
      </c>
      <c r="E13" s="28">
        <v>24.64</v>
      </c>
      <c r="F13" s="57"/>
      <c r="G13" s="33">
        <f>ROUND(E13*F13,2)</f>
        <v>0</v>
      </c>
      <c r="H13" s="33">
        <v>0</v>
      </c>
      <c r="I13" s="33">
        <f>ROUND(E13*H13,2)</f>
        <v>0</v>
      </c>
      <c r="J13" s="33">
        <v>145</v>
      </c>
      <c r="K13" s="33">
        <f>ROUND(E13*J13,2)</f>
        <v>3572.8</v>
      </c>
      <c r="L13" s="33">
        <v>21</v>
      </c>
      <c r="M13" s="33">
        <f>G13*(1+L13/100)</f>
        <v>0</v>
      </c>
      <c r="N13" s="33">
        <v>0</v>
      </c>
      <c r="O13" s="33">
        <f>ROUND(E13*N13,2)</f>
        <v>0</v>
      </c>
      <c r="P13" s="33">
        <v>0</v>
      </c>
      <c r="Q13" s="33">
        <f>ROUND(E13*P13,2)</f>
        <v>0</v>
      </c>
      <c r="R13" s="34" t="s">
        <v>140</v>
      </c>
      <c r="S13" s="33" t="s">
        <v>141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s">
        <v>142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 ht="22.5" outlineLevel="1" x14ac:dyDescent="0.2">
      <c r="A14" s="14">
        <v>4</v>
      </c>
      <c r="B14" s="14" t="s">
        <v>152</v>
      </c>
      <c r="C14" s="42" t="s">
        <v>153</v>
      </c>
      <c r="D14" s="24" t="s">
        <v>139</v>
      </c>
      <c r="E14" s="28">
        <v>16.104379999999999</v>
      </c>
      <c r="F14" s="57"/>
      <c r="G14" s="33">
        <f>ROUND(E14*F14,2)</f>
        <v>0</v>
      </c>
      <c r="H14" s="33">
        <v>0</v>
      </c>
      <c r="I14" s="33">
        <f>ROUND(E14*H14,2)</f>
        <v>0</v>
      </c>
      <c r="J14" s="33">
        <v>299</v>
      </c>
      <c r="K14" s="33">
        <f>ROUND(E14*J14,2)</f>
        <v>4815.21</v>
      </c>
      <c r="L14" s="33">
        <v>21</v>
      </c>
      <c r="M14" s="33">
        <f>G14*(1+L14/100)</f>
        <v>0</v>
      </c>
      <c r="N14" s="33">
        <v>0</v>
      </c>
      <c r="O14" s="33">
        <f>ROUND(E14*N14,2)</f>
        <v>0</v>
      </c>
      <c r="P14" s="33">
        <v>0</v>
      </c>
      <c r="Q14" s="33">
        <f>ROUND(E14*P14,2)</f>
        <v>0</v>
      </c>
      <c r="R14" s="34" t="s">
        <v>140</v>
      </c>
      <c r="S14" s="33" t="s">
        <v>141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s">
        <v>142</v>
      </c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pans="1:59" ht="22.5" outlineLevel="1" x14ac:dyDescent="0.2">
      <c r="A15" s="14">
        <v>5</v>
      </c>
      <c r="B15" s="14" t="s">
        <v>154</v>
      </c>
      <c r="C15" s="42" t="s">
        <v>155</v>
      </c>
      <c r="D15" s="24" t="s">
        <v>139</v>
      </c>
      <c r="E15" s="28">
        <v>16.104379999999999</v>
      </c>
      <c r="F15" s="57"/>
      <c r="G15" s="33">
        <f>ROUND(E15*F15,2)</f>
        <v>0</v>
      </c>
      <c r="H15" s="33">
        <v>0</v>
      </c>
      <c r="I15" s="33">
        <f>ROUND(E15*H15,2)</f>
        <v>0</v>
      </c>
      <c r="J15" s="33">
        <v>362</v>
      </c>
      <c r="K15" s="33">
        <f>ROUND(E15*J15,2)</f>
        <v>5829.79</v>
      </c>
      <c r="L15" s="33">
        <v>21</v>
      </c>
      <c r="M15" s="33">
        <f>G15*(1+L15/100)</f>
        <v>0</v>
      </c>
      <c r="N15" s="33">
        <v>0</v>
      </c>
      <c r="O15" s="33">
        <f>ROUND(E15*N15,2)</f>
        <v>0</v>
      </c>
      <c r="P15" s="33">
        <v>0</v>
      </c>
      <c r="Q15" s="33">
        <f>ROUND(E15*P15,2)</f>
        <v>0</v>
      </c>
      <c r="R15" s="34" t="s">
        <v>140</v>
      </c>
      <c r="S15" s="33" t="s">
        <v>141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s">
        <v>142</v>
      </c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</row>
    <row r="16" spans="1:59" outlineLevel="1" x14ac:dyDescent="0.2">
      <c r="A16" s="14">
        <v>6</v>
      </c>
      <c r="B16" s="14" t="s">
        <v>156</v>
      </c>
      <c r="C16" s="42" t="s">
        <v>157</v>
      </c>
      <c r="D16" s="24" t="s">
        <v>139</v>
      </c>
      <c r="E16" s="28">
        <v>4.3499999999999996</v>
      </c>
      <c r="F16" s="57"/>
      <c r="G16" s="33">
        <f>ROUND(E16*F16,2)</f>
        <v>0</v>
      </c>
      <c r="H16" s="33">
        <v>0</v>
      </c>
      <c r="I16" s="33">
        <f>ROUND(E16*H16,2)</f>
        <v>0</v>
      </c>
      <c r="J16" s="33">
        <v>976</v>
      </c>
      <c r="K16" s="33">
        <f>ROUND(E16*J16,2)</f>
        <v>4245.6000000000004</v>
      </c>
      <c r="L16" s="33">
        <v>21</v>
      </c>
      <c r="M16" s="33">
        <f>G16*(1+L16/100)</f>
        <v>0</v>
      </c>
      <c r="N16" s="33">
        <v>0</v>
      </c>
      <c r="O16" s="33">
        <f>ROUND(E16*N16,2)</f>
        <v>0</v>
      </c>
      <c r="P16" s="33">
        <v>0</v>
      </c>
      <c r="Q16" s="33">
        <f>ROUND(E16*P16,2)</f>
        <v>0</v>
      </c>
      <c r="R16" s="34" t="s">
        <v>140</v>
      </c>
      <c r="S16" s="33" t="s">
        <v>141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142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1:59" outlineLevel="1" x14ac:dyDescent="0.2">
      <c r="A17" s="14"/>
      <c r="B17" s="14"/>
      <c r="C17" s="43" t="s">
        <v>158</v>
      </c>
      <c r="D17" s="25"/>
      <c r="E17" s="29">
        <v>11.364380000000001</v>
      </c>
      <c r="F17" s="5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 t="s">
        <v>144</v>
      </c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</row>
    <row r="18" spans="1:59" outlineLevel="1" x14ac:dyDescent="0.2">
      <c r="A18" s="14"/>
      <c r="B18" s="14"/>
      <c r="C18" s="43" t="s">
        <v>159</v>
      </c>
      <c r="D18" s="25"/>
      <c r="E18" s="29">
        <v>-7.0143800000000001</v>
      </c>
      <c r="F18" s="57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s">
        <v>144</v>
      </c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</row>
    <row r="19" spans="1:59" outlineLevel="1" x14ac:dyDescent="0.2">
      <c r="A19" s="14">
        <v>7</v>
      </c>
      <c r="B19" s="14" t="s">
        <v>160</v>
      </c>
      <c r="C19" s="42" t="s">
        <v>161</v>
      </c>
      <c r="D19" s="24" t="s">
        <v>148</v>
      </c>
      <c r="E19" s="28">
        <v>4.84</v>
      </c>
      <c r="F19" s="57"/>
      <c r="G19" s="33">
        <f>ROUND(E19*F19,2)</f>
        <v>0</v>
      </c>
      <c r="H19" s="33">
        <v>0</v>
      </c>
      <c r="I19" s="33">
        <f>ROUND(E19*H19,2)</f>
        <v>0</v>
      </c>
      <c r="J19" s="33">
        <v>15.3</v>
      </c>
      <c r="K19" s="33">
        <f>ROUND(E19*J19,2)</f>
        <v>74.05</v>
      </c>
      <c r="L19" s="33">
        <v>21</v>
      </c>
      <c r="M19" s="33">
        <f>G19*(1+L19/100)</f>
        <v>0</v>
      </c>
      <c r="N19" s="33">
        <v>0</v>
      </c>
      <c r="O19" s="33">
        <f>ROUND(E19*N19,2)</f>
        <v>0</v>
      </c>
      <c r="P19" s="33">
        <v>0</v>
      </c>
      <c r="Q19" s="33">
        <f>ROUND(E19*P19,2)</f>
        <v>0</v>
      </c>
      <c r="R19" s="34" t="s">
        <v>140</v>
      </c>
      <c r="S19" s="33" t="s">
        <v>141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 t="s">
        <v>142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pans="1:59" outlineLevel="1" x14ac:dyDescent="0.2">
      <c r="A20" s="14"/>
      <c r="B20" s="14"/>
      <c r="C20" s="43" t="s">
        <v>162</v>
      </c>
      <c r="D20" s="25"/>
      <c r="E20" s="29">
        <v>4.84</v>
      </c>
      <c r="F20" s="57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 t="s">
        <v>144</v>
      </c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pans="1:59" outlineLevel="1" x14ac:dyDescent="0.2">
      <c r="A21" s="14">
        <v>8</v>
      </c>
      <c r="B21" s="14" t="s">
        <v>163</v>
      </c>
      <c r="C21" s="42" t="s">
        <v>164</v>
      </c>
      <c r="D21" s="24" t="s">
        <v>165</v>
      </c>
      <c r="E21" s="28">
        <v>25.767009999999999</v>
      </c>
      <c r="F21" s="57"/>
      <c r="G21" s="33">
        <f>ROUND(E21*F21,2)</f>
        <v>0</v>
      </c>
      <c r="H21" s="33">
        <v>0</v>
      </c>
      <c r="I21" s="33">
        <f>ROUND(E21*H21,2)</f>
        <v>0</v>
      </c>
      <c r="J21" s="33">
        <v>140</v>
      </c>
      <c r="K21" s="33">
        <f>ROUND(E21*J21,2)</f>
        <v>3607.38</v>
      </c>
      <c r="L21" s="33">
        <v>21</v>
      </c>
      <c r="M21" s="33">
        <f>G21*(1+L21/100)</f>
        <v>0</v>
      </c>
      <c r="N21" s="33">
        <v>0</v>
      </c>
      <c r="O21" s="33">
        <f>ROUND(E21*N21,2)</f>
        <v>0</v>
      </c>
      <c r="P21" s="33">
        <v>0</v>
      </c>
      <c r="Q21" s="33">
        <f>ROUND(E21*P21,2)</f>
        <v>0</v>
      </c>
      <c r="R21" s="34"/>
      <c r="S21" s="33" t="s">
        <v>166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s">
        <v>142</v>
      </c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pans="1:59" outlineLevel="1" x14ac:dyDescent="0.2">
      <c r="A22" s="14"/>
      <c r="B22" s="14"/>
      <c r="C22" s="43" t="s">
        <v>167</v>
      </c>
      <c r="D22" s="25"/>
      <c r="E22" s="29">
        <v>25.767009999999999</v>
      </c>
      <c r="F22" s="57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 t="s">
        <v>144</v>
      </c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</row>
    <row r="23" spans="1:59" outlineLevel="1" x14ac:dyDescent="0.2">
      <c r="A23" s="14">
        <v>9</v>
      </c>
      <c r="B23" s="14" t="s">
        <v>168</v>
      </c>
      <c r="C23" s="42" t="s">
        <v>169</v>
      </c>
      <c r="D23" s="24" t="s">
        <v>165</v>
      </c>
      <c r="E23" s="28">
        <v>6.96</v>
      </c>
      <c r="F23" s="57"/>
      <c r="G23" s="33">
        <f>ROUND(E23*F23,2)</f>
        <v>0</v>
      </c>
      <c r="H23" s="33">
        <v>0</v>
      </c>
      <c r="I23" s="33">
        <f>ROUND(E23*H23,2)</f>
        <v>0</v>
      </c>
      <c r="J23" s="33">
        <v>262</v>
      </c>
      <c r="K23" s="33">
        <f>ROUND(E23*J23,2)</f>
        <v>1823.52</v>
      </c>
      <c r="L23" s="33">
        <v>21</v>
      </c>
      <c r="M23" s="33">
        <f>G23*(1+L23/100)</f>
        <v>0</v>
      </c>
      <c r="N23" s="33">
        <v>1</v>
      </c>
      <c r="O23" s="33">
        <f>ROUND(E23*N23,2)</f>
        <v>6.96</v>
      </c>
      <c r="P23" s="33">
        <v>0</v>
      </c>
      <c r="Q23" s="33">
        <f>ROUND(E23*P23,2)</f>
        <v>0</v>
      </c>
      <c r="R23" s="34"/>
      <c r="S23" s="33" t="s">
        <v>166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s">
        <v>142</v>
      </c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</row>
    <row r="24" spans="1:59" outlineLevel="1" x14ac:dyDescent="0.2">
      <c r="A24" s="14"/>
      <c r="B24" s="14"/>
      <c r="C24" s="43" t="s">
        <v>170</v>
      </c>
      <c r="D24" s="25"/>
      <c r="E24" s="29">
        <v>6.96</v>
      </c>
      <c r="F24" s="57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 t="s">
        <v>144</v>
      </c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</row>
    <row r="25" spans="1:59" x14ac:dyDescent="0.2">
      <c r="A25" s="20" t="s">
        <v>135</v>
      </c>
      <c r="B25" s="20" t="s">
        <v>46</v>
      </c>
      <c r="C25" s="44" t="s">
        <v>57</v>
      </c>
      <c r="D25" s="26"/>
      <c r="E25" s="30"/>
      <c r="F25" s="58"/>
      <c r="G25" s="35">
        <f>SUM(G26:G34)</f>
        <v>0</v>
      </c>
      <c r="H25" s="35"/>
      <c r="I25" s="35">
        <f>SUM(I26:I34)</f>
        <v>0</v>
      </c>
      <c r="J25" s="35"/>
      <c r="K25" s="35">
        <f>SUM(K26:K34)</f>
        <v>27472.620000000003</v>
      </c>
      <c r="L25" s="35"/>
      <c r="M25" s="35">
        <f>SUM(M26:M34)</f>
        <v>0</v>
      </c>
      <c r="N25" s="35"/>
      <c r="O25" s="35">
        <f>SUM(O26:O34)</f>
        <v>9.98</v>
      </c>
      <c r="P25" s="35"/>
      <c r="Q25" s="35">
        <f>SUM(Q26:Q34)</f>
        <v>0</v>
      </c>
      <c r="R25" s="36"/>
      <c r="S25" s="35"/>
      <c r="AD25" t="s">
        <v>136</v>
      </c>
    </row>
    <row r="26" spans="1:59" outlineLevel="1" x14ac:dyDescent="0.2">
      <c r="A26" s="14">
        <v>10</v>
      </c>
      <c r="B26" s="14" t="s">
        <v>171</v>
      </c>
      <c r="C26" s="42" t="s">
        <v>172</v>
      </c>
      <c r="D26" s="24" t="s">
        <v>139</v>
      </c>
      <c r="E26" s="28">
        <v>0.52875000000000005</v>
      </c>
      <c r="F26" s="57"/>
      <c r="G26" s="33">
        <f>ROUND(E26*F26,2)</f>
        <v>0</v>
      </c>
      <c r="H26" s="33">
        <v>0</v>
      </c>
      <c r="I26" s="33">
        <f>ROUND(E26*H26,2)</f>
        <v>0</v>
      </c>
      <c r="J26" s="33">
        <v>1202</v>
      </c>
      <c r="K26" s="33">
        <f>ROUND(E26*J26,2)</f>
        <v>635.55999999999995</v>
      </c>
      <c r="L26" s="33">
        <v>21</v>
      </c>
      <c r="M26" s="33">
        <f>G26*(1+L26/100)</f>
        <v>0</v>
      </c>
      <c r="N26" s="33">
        <v>2.1</v>
      </c>
      <c r="O26" s="33">
        <f>ROUND(E26*N26,2)</f>
        <v>1.1100000000000001</v>
      </c>
      <c r="P26" s="33">
        <v>0</v>
      </c>
      <c r="Q26" s="33">
        <f>ROUND(E26*P26,2)</f>
        <v>0</v>
      </c>
      <c r="R26" s="34" t="s">
        <v>173</v>
      </c>
      <c r="S26" s="33" t="s">
        <v>141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 t="s">
        <v>142</v>
      </c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</row>
    <row r="27" spans="1:59" outlineLevel="1" x14ac:dyDescent="0.2">
      <c r="A27" s="14"/>
      <c r="B27" s="14"/>
      <c r="C27" s="43" t="s">
        <v>174</v>
      </c>
      <c r="D27" s="25"/>
      <c r="E27" s="29">
        <v>0.52875000000000005</v>
      </c>
      <c r="F27" s="57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 t="s">
        <v>144</v>
      </c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</row>
    <row r="28" spans="1:59" outlineLevel="1" x14ac:dyDescent="0.2">
      <c r="A28" s="14">
        <v>11</v>
      </c>
      <c r="B28" s="14" t="s">
        <v>175</v>
      </c>
      <c r="C28" s="42" t="s">
        <v>176</v>
      </c>
      <c r="D28" s="24" t="s">
        <v>139</v>
      </c>
      <c r="E28" s="28">
        <v>0.156</v>
      </c>
      <c r="F28" s="57"/>
      <c r="G28" s="33">
        <f>ROUND(E28*F28,2)</f>
        <v>0</v>
      </c>
      <c r="H28" s="33">
        <v>0</v>
      </c>
      <c r="I28" s="33">
        <f>ROUND(E28*H28,2)</f>
        <v>0</v>
      </c>
      <c r="J28" s="33">
        <v>3095</v>
      </c>
      <c r="K28" s="33">
        <f>ROUND(E28*J28,2)</f>
        <v>482.82</v>
      </c>
      <c r="L28" s="33">
        <v>21</v>
      </c>
      <c r="M28" s="33">
        <f>G28*(1+L28/100)</f>
        <v>0</v>
      </c>
      <c r="N28" s="33">
        <v>2.5249999999999999</v>
      </c>
      <c r="O28" s="33">
        <f>ROUND(E28*N28,2)</f>
        <v>0.39</v>
      </c>
      <c r="P28" s="33">
        <v>0</v>
      </c>
      <c r="Q28" s="33">
        <f>ROUND(E28*P28,2)</f>
        <v>0</v>
      </c>
      <c r="R28" s="34" t="s">
        <v>177</v>
      </c>
      <c r="S28" s="33" t="s">
        <v>141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 t="s">
        <v>142</v>
      </c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</row>
    <row r="29" spans="1:59" outlineLevel="1" x14ac:dyDescent="0.2">
      <c r="A29" s="14"/>
      <c r="B29" s="14"/>
      <c r="C29" s="43" t="s">
        <v>178</v>
      </c>
      <c r="D29" s="25"/>
      <c r="E29" s="29">
        <v>0.156</v>
      </c>
      <c r="F29" s="57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 t="s">
        <v>144</v>
      </c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</row>
    <row r="30" spans="1:59" outlineLevel="1" x14ac:dyDescent="0.2">
      <c r="A30" s="14">
        <v>12</v>
      </c>
      <c r="B30" s="14" t="s">
        <v>179</v>
      </c>
      <c r="C30" s="42" t="s">
        <v>1007</v>
      </c>
      <c r="D30" s="24" t="s">
        <v>165</v>
      </c>
      <c r="E30" s="28">
        <v>2.3019999999999999E-2</v>
      </c>
      <c r="F30" s="57"/>
      <c r="G30" s="33">
        <f>ROUND(E30*F30,2)</f>
        <v>0</v>
      </c>
      <c r="H30" s="33">
        <v>0</v>
      </c>
      <c r="I30" s="33">
        <f>ROUND(E30*H30,2)</f>
        <v>0</v>
      </c>
      <c r="J30" s="33">
        <v>68460</v>
      </c>
      <c r="K30" s="33">
        <f>ROUND(E30*J30,2)</f>
        <v>1575.95</v>
      </c>
      <c r="L30" s="33">
        <v>21</v>
      </c>
      <c r="M30" s="33">
        <f>G30*(1+L30/100)</f>
        <v>0</v>
      </c>
      <c r="N30" s="33">
        <v>1.0570200000000001</v>
      </c>
      <c r="O30" s="33">
        <f>ROUND(E30*N30,2)</f>
        <v>0.02</v>
      </c>
      <c r="P30" s="33">
        <v>0</v>
      </c>
      <c r="Q30" s="33">
        <f>ROUND(E30*P30,2)</f>
        <v>0</v>
      </c>
      <c r="R30" s="34" t="s">
        <v>177</v>
      </c>
      <c r="S30" s="33" t="s">
        <v>141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 t="s">
        <v>142</v>
      </c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</row>
    <row r="31" spans="1:59" outlineLevel="1" x14ac:dyDescent="0.2">
      <c r="A31" s="14"/>
      <c r="B31" s="14"/>
      <c r="C31" s="43" t="s">
        <v>180</v>
      </c>
      <c r="D31" s="25"/>
      <c r="E31" s="29">
        <v>2.3019999999999999E-2</v>
      </c>
      <c r="F31" s="57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 t="s">
        <v>144</v>
      </c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</row>
    <row r="32" spans="1:59" ht="22.5" outlineLevel="1" x14ac:dyDescent="0.2">
      <c r="A32" s="14">
        <v>13</v>
      </c>
      <c r="B32" s="14" t="s">
        <v>181</v>
      </c>
      <c r="C32" s="42" t="s">
        <v>182</v>
      </c>
      <c r="D32" s="24" t="s">
        <v>139</v>
      </c>
      <c r="E32" s="28">
        <v>3.0052500000000002</v>
      </c>
      <c r="F32" s="57"/>
      <c r="G32" s="33">
        <f>ROUND(E32*F32,2)</f>
        <v>0</v>
      </c>
      <c r="H32" s="33">
        <v>0</v>
      </c>
      <c r="I32" s="33">
        <f>ROUND(E32*H32,2)</f>
        <v>0</v>
      </c>
      <c r="J32" s="33">
        <v>8245</v>
      </c>
      <c r="K32" s="33">
        <f>ROUND(E32*J32,2)</f>
        <v>24778.29</v>
      </c>
      <c r="L32" s="33">
        <v>21</v>
      </c>
      <c r="M32" s="33">
        <f>G32*(1+L32/100)</f>
        <v>0</v>
      </c>
      <c r="N32" s="33">
        <v>2.81636</v>
      </c>
      <c r="O32" s="33">
        <f>ROUND(E32*N32,2)</f>
        <v>8.4600000000000009</v>
      </c>
      <c r="P32" s="33">
        <v>0</v>
      </c>
      <c r="Q32" s="33">
        <f>ROUND(E32*P32,2)</f>
        <v>0</v>
      </c>
      <c r="R32" s="34"/>
      <c r="S32" s="33" t="s">
        <v>141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 t="s">
        <v>142</v>
      </c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</row>
    <row r="33" spans="1:59" outlineLevel="1" x14ac:dyDescent="0.2">
      <c r="A33" s="14"/>
      <c r="B33" s="14"/>
      <c r="C33" s="43" t="s">
        <v>183</v>
      </c>
      <c r="D33" s="25"/>
      <c r="E33" s="29">
        <v>0.25574999999999998</v>
      </c>
      <c r="F33" s="57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 t="s">
        <v>144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</row>
    <row r="34" spans="1:59" outlineLevel="1" x14ac:dyDescent="0.2">
      <c r="A34" s="14"/>
      <c r="B34" s="14"/>
      <c r="C34" s="43" t="s">
        <v>184</v>
      </c>
      <c r="D34" s="25"/>
      <c r="E34" s="29">
        <v>2.7494999999999998</v>
      </c>
      <c r="F34" s="57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4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 t="s">
        <v>144</v>
      </c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</row>
    <row r="35" spans="1:59" x14ac:dyDescent="0.2">
      <c r="A35" s="20" t="s">
        <v>135</v>
      </c>
      <c r="B35" s="20" t="s">
        <v>48</v>
      </c>
      <c r="C35" s="44" t="s">
        <v>58</v>
      </c>
      <c r="D35" s="26"/>
      <c r="E35" s="30"/>
      <c r="F35" s="58"/>
      <c r="G35" s="35">
        <f>SUM(G36:G59)</f>
        <v>0</v>
      </c>
      <c r="H35" s="35"/>
      <c r="I35" s="35">
        <f>SUM(I36:I59)</f>
        <v>24219.06</v>
      </c>
      <c r="J35" s="35"/>
      <c r="K35" s="35">
        <f>SUM(K36:K59)</f>
        <v>143199.54999999999</v>
      </c>
      <c r="L35" s="35"/>
      <c r="M35" s="35">
        <f>SUM(M36:M59)</f>
        <v>0</v>
      </c>
      <c r="N35" s="35"/>
      <c r="O35" s="35">
        <f>SUM(O36:O59)</f>
        <v>16.369999999999997</v>
      </c>
      <c r="P35" s="35"/>
      <c r="Q35" s="35">
        <f>SUM(Q36:Q59)</f>
        <v>0</v>
      </c>
      <c r="R35" s="36"/>
      <c r="S35" s="35"/>
      <c r="AD35" t="s">
        <v>136</v>
      </c>
    </row>
    <row r="36" spans="1:59" ht="22.5" outlineLevel="1" x14ac:dyDescent="0.2">
      <c r="A36" s="14">
        <v>14</v>
      </c>
      <c r="B36" s="14" t="s">
        <v>185</v>
      </c>
      <c r="C36" s="42" t="s">
        <v>186</v>
      </c>
      <c r="D36" s="24" t="s">
        <v>148</v>
      </c>
      <c r="E36" s="28">
        <v>54.15</v>
      </c>
      <c r="F36" s="57"/>
      <c r="G36" s="33">
        <f>ROUND(E36*F36,2)</f>
        <v>0</v>
      </c>
      <c r="H36" s="33">
        <v>0</v>
      </c>
      <c r="I36" s="33">
        <f>ROUND(E36*H36,2)</f>
        <v>0</v>
      </c>
      <c r="J36" s="33">
        <v>2215</v>
      </c>
      <c r="K36" s="33">
        <f>ROUND(E36*J36,2)</f>
        <v>119942.25</v>
      </c>
      <c r="L36" s="33">
        <v>21</v>
      </c>
      <c r="M36" s="33">
        <f>G36*(1+L36/100)</f>
        <v>0</v>
      </c>
      <c r="N36" s="33">
        <v>0.16675999999999999</v>
      </c>
      <c r="O36" s="33">
        <f>ROUND(E36*N36,2)</f>
        <v>9.0299999999999994</v>
      </c>
      <c r="P36" s="33">
        <v>0</v>
      </c>
      <c r="Q36" s="33">
        <f>ROUND(E36*P36,2)</f>
        <v>0</v>
      </c>
      <c r="R36" s="34" t="s">
        <v>177</v>
      </c>
      <c r="S36" s="33" t="s">
        <v>141</v>
      </c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 t="s">
        <v>142</v>
      </c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 outlineLevel="1" x14ac:dyDescent="0.2">
      <c r="A37" s="14"/>
      <c r="B37" s="14"/>
      <c r="C37" s="43" t="s">
        <v>187</v>
      </c>
      <c r="D37" s="25"/>
      <c r="E37" s="29">
        <v>57.35</v>
      </c>
      <c r="F37" s="57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 t="s">
        <v>144</v>
      </c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</row>
    <row r="38" spans="1:59" outlineLevel="1" x14ac:dyDescent="0.2">
      <c r="A38" s="14"/>
      <c r="B38" s="14"/>
      <c r="C38" s="43" t="s">
        <v>188</v>
      </c>
      <c r="D38" s="25"/>
      <c r="E38" s="29">
        <v>-3.2</v>
      </c>
      <c r="F38" s="57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 t="s">
        <v>144</v>
      </c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</row>
    <row r="39" spans="1:59" outlineLevel="1" x14ac:dyDescent="0.2">
      <c r="A39" s="14">
        <v>15</v>
      </c>
      <c r="B39" s="14" t="s">
        <v>189</v>
      </c>
      <c r="C39" s="42" t="s">
        <v>190</v>
      </c>
      <c r="D39" s="24" t="s">
        <v>191</v>
      </c>
      <c r="E39" s="28">
        <v>7.4</v>
      </c>
      <c r="F39" s="57"/>
      <c r="G39" s="33">
        <f>ROUND(E39*F39,2)</f>
        <v>0</v>
      </c>
      <c r="H39" s="33">
        <v>0</v>
      </c>
      <c r="I39" s="33">
        <f>ROUND(E39*H39,2)</f>
        <v>0</v>
      </c>
      <c r="J39" s="33">
        <v>626</v>
      </c>
      <c r="K39" s="33">
        <f>ROUND(E39*J39,2)</f>
        <v>4632.3999999999996</v>
      </c>
      <c r="L39" s="33">
        <v>21</v>
      </c>
      <c r="M39" s="33">
        <f>G39*(1+L39/100)</f>
        <v>0</v>
      </c>
      <c r="N39" s="33">
        <v>7.4660000000000004E-2</v>
      </c>
      <c r="O39" s="33">
        <f>ROUND(E39*N39,2)</f>
        <v>0.55000000000000004</v>
      </c>
      <c r="P39" s="33">
        <v>0</v>
      </c>
      <c r="Q39" s="33">
        <f>ROUND(E39*P39,2)</f>
        <v>0</v>
      </c>
      <c r="R39" s="34" t="s">
        <v>177</v>
      </c>
      <c r="S39" s="33" t="s">
        <v>141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 t="s">
        <v>142</v>
      </c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pans="1:59" outlineLevel="1" x14ac:dyDescent="0.2">
      <c r="A40" s="14"/>
      <c r="B40" s="14"/>
      <c r="C40" s="43" t="s">
        <v>192</v>
      </c>
      <c r="D40" s="25"/>
      <c r="E40" s="29">
        <v>7.4</v>
      </c>
      <c r="F40" s="57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 t="s">
        <v>144</v>
      </c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</row>
    <row r="41" spans="1:59" outlineLevel="1" x14ac:dyDescent="0.2">
      <c r="A41" s="14">
        <v>16</v>
      </c>
      <c r="B41" s="14" t="s">
        <v>193</v>
      </c>
      <c r="C41" s="42" t="s">
        <v>194</v>
      </c>
      <c r="D41" s="24" t="s">
        <v>195</v>
      </c>
      <c r="E41" s="28">
        <v>6</v>
      </c>
      <c r="F41" s="57"/>
      <c r="G41" s="33">
        <f>ROUND(E41*F41,2)</f>
        <v>0</v>
      </c>
      <c r="H41" s="33">
        <v>0</v>
      </c>
      <c r="I41" s="33">
        <f>ROUND(E41*H41,2)</f>
        <v>0</v>
      </c>
      <c r="J41" s="33">
        <v>131</v>
      </c>
      <c r="K41" s="33">
        <f>ROUND(E41*J41,2)</f>
        <v>786</v>
      </c>
      <c r="L41" s="33">
        <v>21</v>
      </c>
      <c r="M41" s="33">
        <f>G41*(1+L41/100)</f>
        <v>0</v>
      </c>
      <c r="N41" s="33">
        <v>2.3800000000000002E-3</v>
      </c>
      <c r="O41" s="33">
        <f>ROUND(E41*N41,2)</f>
        <v>0.01</v>
      </c>
      <c r="P41" s="33">
        <v>0</v>
      </c>
      <c r="Q41" s="33">
        <f>ROUND(E41*P41,2)</f>
        <v>0</v>
      </c>
      <c r="R41" s="34" t="s">
        <v>177</v>
      </c>
      <c r="S41" s="33" t="s">
        <v>141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 t="s">
        <v>142</v>
      </c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59" outlineLevel="1" x14ac:dyDescent="0.2">
      <c r="A42" s="14"/>
      <c r="B42" s="14"/>
      <c r="C42" s="43" t="s">
        <v>196</v>
      </c>
      <c r="D42" s="25"/>
      <c r="E42" s="29">
        <v>6</v>
      </c>
      <c r="F42" s="57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 t="s">
        <v>144</v>
      </c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</row>
    <row r="43" spans="1:59" outlineLevel="1" x14ac:dyDescent="0.2">
      <c r="A43" s="14">
        <v>17</v>
      </c>
      <c r="B43" s="14" t="s">
        <v>197</v>
      </c>
      <c r="C43" s="42" t="s">
        <v>198</v>
      </c>
      <c r="D43" s="24" t="s">
        <v>165</v>
      </c>
      <c r="E43" s="28">
        <v>0.1404</v>
      </c>
      <c r="F43" s="57"/>
      <c r="G43" s="33">
        <f>ROUND(E43*F43,2)</f>
        <v>0</v>
      </c>
      <c r="H43" s="33">
        <v>0</v>
      </c>
      <c r="I43" s="33">
        <f>ROUND(E43*H43,2)</f>
        <v>0</v>
      </c>
      <c r="J43" s="33">
        <v>11250</v>
      </c>
      <c r="K43" s="33">
        <f>ROUND(E43*J43,2)</f>
        <v>1579.5</v>
      </c>
      <c r="L43" s="33">
        <v>21</v>
      </c>
      <c r="M43" s="33">
        <f>G43*(1+L43/100)</f>
        <v>0</v>
      </c>
      <c r="N43" s="33">
        <v>1.7090000000000001E-2</v>
      </c>
      <c r="O43" s="33">
        <f>ROUND(E43*N43,2)</f>
        <v>0</v>
      </c>
      <c r="P43" s="33">
        <v>0</v>
      </c>
      <c r="Q43" s="33">
        <f>ROUND(E43*P43,2)</f>
        <v>0</v>
      </c>
      <c r="R43" s="34" t="s">
        <v>177</v>
      </c>
      <c r="S43" s="33" t="s">
        <v>141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 t="s">
        <v>142</v>
      </c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</row>
    <row r="44" spans="1:59" outlineLevel="1" x14ac:dyDescent="0.2">
      <c r="A44" s="14"/>
      <c r="B44" s="14"/>
      <c r="C44" s="43" t="s">
        <v>199</v>
      </c>
      <c r="D44" s="25"/>
      <c r="E44" s="29">
        <v>0.1404</v>
      </c>
      <c r="F44" s="57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4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 t="s">
        <v>144</v>
      </c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</row>
    <row r="45" spans="1:59" outlineLevel="1" x14ac:dyDescent="0.2">
      <c r="A45" s="14">
        <v>18</v>
      </c>
      <c r="B45" s="14" t="s">
        <v>200</v>
      </c>
      <c r="C45" s="42" t="s">
        <v>201</v>
      </c>
      <c r="D45" s="24" t="s">
        <v>195</v>
      </c>
      <c r="E45" s="28">
        <v>6</v>
      </c>
      <c r="F45" s="57"/>
      <c r="G45" s="33">
        <f>ROUND(E45*F45,2)</f>
        <v>0</v>
      </c>
      <c r="H45" s="33">
        <v>85</v>
      </c>
      <c r="I45" s="33">
        <f>ROUND(E45*H45,2)</f>
        <v>510</v>
      </c>
      <c r="J45" s="33">
        <v>174</v>
      </c>
      <c r="K45" s="33">
        <f>ROUND(E45*J45,2)</f>
        <v>1044</v>
      </c>
      <c r="L45" s="33">
        <v>21</v>
      </c>
      <c r="M45" s="33">
        <f>G45*(1+L45/100)</f>
        <v>0</v>
      </c>
      <c r="N45" s="33">
        <v>2.6950000000000002E-2</v>
      </c>
      <c r="O45" s="33">
        <f>ROUND(E45*N45,2)</f>
        <v>0.16</v>
      </c>
      <c r="P45" s="33">
        <v>0</v>
      </c>
      <c r="Q45" s="33">
        <f>ROUND(E45*P45,2)</f>
        <v>0</v>
      </c>
      <c r="R45" s="34" t="s">
        <v>202</v>
      </c>
      <c r="S45" s="33" t="s">
        <v>141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 t="s">
        <v>142</v>
      </c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</row>
    <row r="46" spans="1:59" outlineLevel="1" x14ac:dyDescent="0.2">
      <c r="A46" s="14"/>
      <c r="B46" s="14"/>
      <c r="C46" s="43" t="s">
        <v>203</v>
      </c>
      <c r="D46" s="25"/>
      <c r="E46" s="29">
        <v>2</v>
      </c>
      <c r="F46" s="57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4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 t="s">
        <v>144</v>
      </c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</row>
    <row r="47" spans="1:59" ht="22.5" outlineLevel="1" x14ac:dyDescent="0.2">
      <c r="A47" s="14"/>
      <c r="B47" s="14"/>
      <c r="C47" s="43" t="s">
        <v>204</v>
      </c>
      <c r="D47" s="25"/>
      <c r="E47" s="29">
        <v>4</v>
      </c>
      <c r="F47" s="57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4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 t="s">
        <v>144</v>
      </c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</row>
    <row r="48" spans="1:59" outlineLevel="1" x14ac:dyDescent="0.2">
      <c r="A48" s="14">
        <v>19</v>
      </c>
      <c r="B48" s="14" t="s">
        <v>205</v>
      </c>
      <c r="C48" s="42" t="s">
        <v>206</v>
      </c>
      <c r="D48" s="24" t="s">
        <v>148</v>
      </c>
      <c r="E48" s="28">
        <v>0.81</v>
      </c>
      <c r="F48" s="57"/>
      <c r="G48" s="33">
        <f>ROUND(E48*F48,2)</f>
        <v>0</v>
      </c>
      <c r="H48" s="33">
        <v>405</v>
      </c>
      <c r="I48" s="33">
        <f>ROUND(E48*H48,2)</f>
        <v>328.05</v>
      </c>
      <c r="J48" s="33">
        <v>586</v>
      </c>
      <c r="K48" s="33">
        <f>ROUND(E48*J48,2)</f>
        <v>474.66</v>
      </c>
      <c r="L48" s="33">
        <v>21</v>
      </c>
      <c r="M48" s="33">
        <f>G48*(1+L48/100)</f>
        <v>0</v>
      </c>
      <c r="N48" s="33">
        <v>0.18323999999999999</v>
      </c>
      <c r="O48" s="33">
        <f>ROUND(E48*N48,2)</f>
        <v>0.15</v>
      </c>
      <c r="P48" s="33">
        <v>0</v>
      </c>
      <c r="Q48" s="33">
        <f>ROUND(E48*P48,2)</f>
        <v>0</v>
      </c>
      <c r="R48" s="34" t="s">
        <v>177</v>
      </c>
      <c r="S48" s="33" t="s">
        <v>141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 t="s">
        <v>142</v>
      </c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</row>
    <row r="49" spans="1:59" outlineLevel="1" x14ac:dyDescent="0.2">
      <c r="A49" s="14"/>
      <c r="B49" s="14"/>
      <c r="C49" s="43" t="s">
        <v>207</v>
      </c>
      <c r="D49" s="25"/>
      <c r="E49" s="29">
        <v>0.81</v>
      </c>
      <c r="F49" s="57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4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 t="s">
        <v>144</v>
      </c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</row>
    <row r="50" spans="1:59" outlineLevel="1" x14ac:dyDescent="0.2">
      <c r="A50" s="14">
        <v>20</v>
      </c>
      <c r="B50" s="14" t="s">
        <v>208</v>
      </c>
      <c r="C50" s="42" t="s">
        <v>209</v>
      </c>
      <c r="D50" s="24" t="s">
        <v>148</v>
      </c>
      <c r="E50" s="28">
        <v>11.88</v>
      </c>
      <c r="F50" s="57"/>
      <c r="G50" s="33">
        <f>ROUND(E50*F50,2)</f>
        <v>0</v>
      </c>
      <c r="H50" s="33">
        <v>376</v>
      </c>
      <c r="I50" s="33">
        <f>ROUND(E50*H50,2)</f>
        <v>4466.88</v>
      </c>
      <c r="J50" s="33">
        <v>364</v>
      </c>
      <c r="K50" s="33">
        <f>ROUND(E50*J50,2)</f>
        <v>4324.32</v>
      </c>
      <c r="L50" s="33">
        <v>21</v>
      </c>
      <c r="M50" s="33">
        <f>G50*(1+L50/100)</f>
        <v>0</v>
      </c>
      <c r="N50" s="33">
        <v>0.16952</v>
      </c>
      <c r="O50" s="33">
        <f>ROUND(E50*N50,2)</f>
        <v>2.0099999999999998</v>
      </c>
      <c r="P50" s="33">
        <v>0</v>
      </c>
      <c r="Q50" s="33">
        <f>ROUND(E50*P50,2)</f>
        <v>0</v>
      </c>
      <c r="R50" s="34" t="s">
        <v>177</v>
      </c>
      <c r="S50" s="33" t="s">
        <v>141</v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 t="s">
        <v>142</v>
      </c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</row>
    <row r="51" spans="1:59" outlineLevel="1" x14ac:dyDescent="0.2">
      <c r="A51" s="14"/>
      <c r="B51" s="14"/>
      <c r="C51" s="43" t="s">
        <v>210</v>
      </c>
      <c r="D51" s="25"/>
      <c r="E51" s="29">
        <v>11.88</v>
      </c>
      <c r="F51" s="57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4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 t="s">
        <v>144</v>
      </c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</row>
    <row r="52" spans="1:59" outlineLevel="1" x14ac:dyDescent="0.2">
      <c r="A52" s="14">
        <v>21</v>
      </c>
      <c r="B52" s="14" t="s">
        <v>211</v>
      </c>
      <c r="C52" s="42" t="s">
        <v>212</v>
      </c>
      <c r="D52" s="24" t="s">
        <v>139</v>
      </c>
      <c r="E52" s="28">
        <v>1.2004999999999999</v>
      </c>
      <c r="F52" s="57"/>
      <c r="G52" s="33">
        <f>ROUND(E52*F52,2)</f>
        <v>0</v>
      </c>
      <c r="H52" s="33">
        <v>4545.28</v>
      </c>
      <c r="I52" s="33">
        <f>ROUND(E52*H52,2)</f>
        <v>5456.61</v>
      </c>
      <c r="J52" s="33">
        <v>1399.72</v>
      </c>
      <c r="K52" s="33">
        <f>ROUND(E52*J52,2)</f>
        <v>1680.36</v>
      </c>
      <c r="L52" s="33">
        <v>21</v>
      </c>
      <c r="M52" s="33">
        <f>G52*(1+L52/100)</f>
        <v>0</v>
      </c>
      <c r="N52" s="33">
        <v>2.5698099999999999</v>
      </c>
      <c r="O52" s="33">
        <f>ROUND(E52*N52,2)</f>
        <v>3.09</v>
      </c>
      <c r="P52" s="33">
        <v>0</v>
      </c>
      <c r="Q52" s="33">
        <f>ROUND(E52*P52,2)</f>
        <v>0</v>
      </c>
      <c r="R52" s="34" t="s">
        <v>213</v>
      </c>
      <c r="S52" s="33" t="s">
        <v>141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 t="s">
        <v>142</v>
      </c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</row>
    <row r="53" spans="1:59" outlineLevel="1" x14ac:dyDescent="0.2">
      <c r="A53" s="14"/>
      <c r="B53" s="14"/>
      <c r="C53" s="43" t="s">
        <v>214</v>
      </c>
      <c r="D53" s="25"/>
      <c r="E53" s="29">
        <v>1.2004999999999999</v>
      </c>
      <c r="F53" s="57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4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 t="s">
        <v>144</v>
      </c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</row>
    <row r="54" spans="1:59" ht="22.5" outlineLevel="1" x14ac:dyDescent="0.2">
      <c r="A54" s="14">
        <v>22</v>
      </c>
      <c r="B54" s="14" t="s">
        <v>215</v>
      </c>
      <c r="C54" s="42" t="s">
        <v>216</v>
      </c>
      <c r="D54" s="24" t="s">
        <v>148</v>
      </c>
      <c r="E54" s="28">
        <v>13.3375</v>
      </c>
      <c r="F54" s="57"/>
      <c r="G54" s="33">
        <f>ROUND(E54*F54,2)</f>
        <v>0</v>
      </c>
      <c r="H54" s="33">
        <v>0</v>
      </c>
      <c r="I54" s="33">
        <f>ROUND(E54*H54,2)</f>
        <v>0</v>
      </c>
      <c r="J54" s="33">
        <v>655</v>
      </c>
      <c r="K54" s="33">
        <f>ROUND(E54*J54,2)</f>
        <v>8736.06</v>
      </c>
      <c r="L54" s="33">
        <v>21</v>
      </c>
      <c r="M54" s="33">
        <f>G54*(1+L54/100)</f>
        <v>0</v>
      </c>
      <c r="N54" s="33">
        <v>8.1189999999999998E-2</v>
      </c>
      <c r="O54" s="33">
        <f>ROUND(E54*N54,2)</f>
        <v>1.08</v>
      </c>
      <c r="P54" s="33">
        <v>0</v>
      </c>
      <c r="Q54" s="33">
        <f>ROUND(E54*P54,2)</f>
        <v>0</v>
      </c>
      <c r="R54" s="34"/>
      <c r="S54" s="33" t="s">
        <v>166</v>
      </c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 t="s">
        <v>142</v>
      </c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</row>
    <row r="55" spans="1:59" outlineLevel="1" x14ac:dyDescent="0.2">
      <c r="A55" s="14"/>
      <c r="B55" s="14"/>
      <c r="C55" s="43" t="s">
        <v>217</v>
      </c>
      <c r="D55" s="25"/>
      <c r="E55" s="29">
        <v>5.1875</v>
      </c>
      <c r="F55" s="57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4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 t="s">
        <v>144</v>
      </c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</row>
    <row r="56" spans="1:59" outlineLevel="1" x14ac:dyDescent="0.2">
      <c r="A56" s="14"/>
      <c r="B56" s="14"/>
      <c r="C56" s="43" t="s">
        <v>218</v>
      </c>
      <c r="D56" s="25"/>
      <c r="E56" s="29">
        <v>8.15</v>
      </c>
      <c r="F56" s="57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4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 t="s">
        <v>144</v>
      </c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</row>
    <row r="57" spans="1:59" outlineLevel="1" x14ac:dyDescent="0.2">
      <c r="A57" s="14">
        <v>23</v>
      </c>
      <c r="B57" s="14" t="s">
        <v>219</v>
      </c>
      <c r="C57" s="42" t="s">
        <v>220</v>
      </c>
      <c r="D57" s="24" t="s">
        <v>165</v>
      </c>
      <c r="E57" s="28">
        <v>0.15443999999999999</v>
      </c>
      <c r="F57" s="57"/>
      <c r="G57" s="33">
        <f>ROUND(E57*F57,2)</f>
        <v>0</v>
      </c>
      <c r="H57" s="33">
        <v>58000</v>
      </c>
      <c r="I57" s="33">
        <f>ROUND(E57*H57,2)</f>
        <v>8957.52</v>
      </c>
      <c r="J57" s="33">
        <v>0</v>
      </c>
      <c r="K57" s="33">
        <f>ROUND(E57*J57,2)</f>
        <v>0</v>
      </c>
      <c r="L57" s="33">
        <v>21</v>
      </c>
      <c r="M57" s="33">
        <f>G57*(1+L57/100)</f>
        <v>0</v>
      </c>
      <c r="N57" s="33">
        <v>1</v>
      </c>
      <c r="O57" s="33">
        <f>ROUND(E57*N57,2)</f>
        <v>0.15</v>
      </c>
      <c r="P57" s="33">
        <v>0</v>
      </c>
      <c r="Q57" s="33">
        <f>ROUND(E57*P57,2)</f>
        <v>0</v>
      </c>
      <c r="R57" s="34" t="s">
        <v>221</v>
      </c>
      <c r="S57" s="33" t="s">
        <v>141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 t="s">
        <v>222</v>
      </c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</row>
    <row r="58" spans="1:59" outlineLevel="1" x14ac:dyDescent="0.2">
      <c r="A58" s="14"/>
      <c r="B58" s="14"/>
      <c r="C58" s="43" t="s">
        <v>223</v>
      </c>
      <c r="D58" s="25"/>
      <c r="E58" s="29">
        <v>0.15443999999999999</v>
      </c>
      <c r="F58" s="57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4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 t="s">
        <v>144</v>
      </c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</row>
    <row r="59" spans="1:59" outlineLevel="1" x14ac:dyDescent="0.2">
      <c r="A59" s="14">
        <v>24</v>
      </c>
      <c r="B59" s="14" t="s">
        <v>224</v>
      </c>
      <c r="C59" s="42" t="s">
        <v>225</v>
      </c>
      <c r="D59" s="24" t="s">
        <v>195</v>
      </c>
      <c r="E59" s="28">
        <v>6</v>
      </c>
      <c r="F59" s="57"/>
      <c r="G59" s="33">
        <f>ROUND(E59*F59,2)</f>
        <v>0</v>
      </c>
      <c r="H59" s="33">
        <v>750</v>
      </c>
      <c r="I59" s="33">
        <f>ROUND(E59*H59,2)</f>
        <v>4500</v>
      </c>
      <c r="J59" s="33">
        <v>0</v>
      </c>
      <c r="K59" s="33">
        <f>ROUND(E59*J59,2)</f>
        <v>0</v>
      </c>
      <c r="L59" s="33">
        <v>21</v>
      </c>
      <c r="M59" s="33">
        <f>G59*(1+L59/100)</f>
        <v>0</v>
      </c>
      <c r="N59" s="33">
        <v>2.4E-2</v>
      </c>
      <c r="O59" s="33">
        <f>ROUND(E59*N59,2)</f>
        <v>0.14000000000000001</v>
      </c>
      <c r="P59" s="33">
        <v>0</v>
      </c>
      <c r="Q59" s="33">
        <f>ROUND(E59*P59,2)</f>
        <v>0</v>
      </c>
      <c r="R59" s="34" t="s">
        <v>221</v>
      </c>
      <c r="S59" s="33" t="s">
        <v>141</v>
      </c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 t="s">
        <v>222</v>
      </c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</row>
    <row r="60" spans="1:59" x14ac:dyDescent="0.2">
      <c r="A60" s="20" t="s">
        <v>135</v>
      </c>
      <c r="B60" s="20" t="s">
        <v>59</v>
      </c>
      <c r="C60" s="44" t="s">
        <v>60</v>
      </c>
      <c r="D60" s="26"/>
      <c r="E60" s="30"/>
      <c r="F60" s="58"/>
      <c r="G60" s="35">
        <f>SUM(G61:G115)</f>
        <v>0</v>
      </c>
      <c r="H60" s="35"/>
      <c r="I60" s="35">
        <f>SUM(I61:I115)</f>
        <v>19031.460000000003</v>
      </c>
      <c r="J60" s="35"/>
      <c r="K60" s="35">
        <f>SUM(K61:K115)</f>
        <v>81665.16</v>
      </c>
      <c r="L60" s="35"/>
      <c r="M60" s="35">
        <f>SUM(M61:M115)</f>
        <v>0</v>
      </c>
      <c r="N60" s="35"/>
      <c r="O60" s="35">
        <f>SUM(O61:O115)</f>
        <v>5.4099999999999984</v>
      </c>
      <c r="P60" s="35"/>
      <c r="Q60" s="35">
        <f>SUM(Q61:Q115)</f>
        <v>0</v>
      </c>
      <c r="R60" s="36"/>
      <c r="S60" s="35"/>
      <c r="AD60" t="s">
        <v>136</v>
      </c>
    </row>
    <row r="61" spans="1:59" outlineLevel="1" x14ac:dyDescent="0.2">
      <c r="A61" s="14">
        <v>25</v>
      </c>
      <c r="B61" s="14" t="s">
        <v>226</v>
      </c>
      <c r="C61" s="42" t="s">
        <v>227</v>
      </c>
      <c r="D61" s="24" t="s">
        <v>148</v>
      </c>
      <c r="E61" s="28">
        <v>66.762500000000003</v>
      </c>
      <c r="F61" s="57"/>
      <c r="G61" s="33">
        <f>ROUND(E61*F61,2)</f>
        <v>0</v>
      </c>
      <c r="H61" s="33">
        <v>14.05</v>
      </c>
      <c r="I61" s="33">
        <f>ROUND(E61*H61,2)</f>
        <v>938.01</v>
      </c>
      <c r="J61" s="33">
        <v>125.45</v>
      </c>
      <c r="K61" s="33">
        <f>ROUND(E61*J61,2)</f>
        <v>8375.36</v>
      </c>
      <c r="L61" s="33">
        <v>21</v>
      </c>
      <c r="M61" s="33">
        <f>G61*(1+L61/100)</f>
        <v>0</v>
      </c>
      <c r="N61" s="33">
        <v>2.5000000000000001E-3</v>
      </c>
      <c r="O61" s="33">
        <f>ROUND(E61*N61,2)</f>
        <v>0.17</v>
      </c>
      <c r="P61" s="33">
        <v>0</v>
      </c>
      <c r="Q61" s="33">
        <f>ROUND(E61*P61,2)</f>
        <v>0</v>
      </c>
      <c r="R61" s="34" t="s">
        <v>177</v>
      </c>
      <c r="S61" s="33" t="s">
        <v>141</v>
      </c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 t="s">
        <v>142</v>
      </c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</row>
    <row r="62" spans="1:59" outlineLevel="1" x14ac:dyDescent="0.2">
      <c r="A62" s="14"/>
      <c r="B62" s="14"/>
      <c r="C62" s="43" t="s">
        <v>228</v>
      </c>
      <c r="D62" s="25"/>
      <c r="E62" s="29">
        <v>20.5</v>
      </c>
      <c r="F62" s="57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4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 t="s">
        <v>144</v>
      </c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</row>
    <row r="63" spans="1:59" outlineLevel="1" x14ac:dyDescent="0.2">
      <c r="A63" s="14"/>
      <c r="B63" s="14"/>
      <c r="C63" s="43" t="s">
        <v>229</v>
      </c>
      <c r="D63" s="25"/>
      <c r="E63" s="29">
        <v>6.9749999999999996</v>
      </c>
      <c r="F63" s="57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4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 t="s">
        <v>144</v>
      </c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</row>
    <row r="64" spans="1:59" outlineLevel="1" x14ac:dyDescent="0.2">
      <c r="A64" s="14"/>
      <c r="B64" s="14"/>
      <c r="C64" s="43" t="s">
        <v>230</v>
      </c>
      <c r="D64" s="25"/>
      <c r="E64" s="29">
        <v>6.9749999999999996</v>
      </c>
      <c r="F64" s="57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4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 t="s">
        <v>144</v>
      </c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</row>
    <row r="65" spans="1:59" ht="22.5" outlineLevel="1" x14ac:dyDescent="0.2">
      <c r="A65" s="14"/>
      <c r="B65" s="14"/>
      <c r="C65" s="43" t="s">
        <v>231</v>
      </c>
      <c r="D65" s="25"/>
      <c r="E65" s="29">
        <v>10.25</v>
      </c>
      <c r="F65" s="57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4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 t="s">
        <v>144</v>
      </c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</row>
    <row r="66" spans="1:59" outlineLevel="1" x14ac:dyDescent="0.2">
      <c r="A66" s="14"/>
      <c r="B66" s="14"/>
      <c r="C66" s="43" t="s">
        <v>232</v>
      </c>
      <c r="D66" s="25"/>
      <c r="E66" s="29">
        <v>14.95</v>
      </c>
      <c r="F66" s="57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4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 t="s">
        <v>144</v>
      </c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</row>
    <row r="67" spans="1:59" outlineLevel="1" x14ac:dyDescent="0.2">
      <c r="A67" s="14"/>
      <c r="B67" s="14"/>
      <c r="C67" s="43" t="s">
        <v>233</v>
      </c>
      <c r="D67" s="25"/>
      <c r="E67" s="29">
        <v>2.9125000000000001</v>
      </c>
      <c r="F67" s="57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4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 t="s">
        <v>144</v>
      </c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</row>
    <row r="68" spans="1:59" outlineLevel="1" x14ac:dyDescent="0.2">
      <c r="A68" s="14"/>
      <c r="B68" s="14"/>
      <c r="C68" s="43" t="s">
        <v>234</v>
      </c>
      <c r="D68" s="25"/>
      <c r="E68" s="29">
        <v>2.1</v>
      </c>
      <c r="F68" s="57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4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 t="s">
        <v>144</v>
      </c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</row>
    <row r="69" spans="1:59" outlineLevel="1" x14ac:dyDescent="0.2">
      <c r="A69" s="14"/>
      <c r="B69" s="14"/>
      <c r="C69" s="43" t="s">
        <v>235</v>
      </c>
      <c r="D69" s="25"/>
      <c r="E69" s="29">
        <v>2.1</v>
      </c>
      <c r="F69" s="57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4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 t="s">
        <v>144</v>
      </c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</row>
    <row r="70" spans="1:59" outlineLevel="1" x14ac:dyDescent="0.2">
      <c r="A70" s="14">
        <v>26</v>
      </c>
      <c r="B70" s="14" t="s">
        <v>236</v>
      </c>
      <c r="C70" s="42" t="s">
        <v>237</v>
      </c>
      <c r="D70" s="24" t="s">
        <v>148</v>
      </c>
      <c r="E70" s="28">
        <v>70.602500000000006</v>
      </c>
      <c r="F70" s="57"/>
      <c r="G70" s="33">
        <f>ROUND(E70*F70,2)</f>
        <v>0</v>
      </c>
      <c r="H70" s="33">
        <v>73.86</v>
      </c>
      <c r="I70" s="33">
        <f>ROUND(E70*H70,2)</f>
        <v>5214.7</v>
      </c>
      <c r="J70" s="33">
        <v>196.64</v>
      </c>
      <c r="K70" s="33">
        <f>ROUND(E70*J70,2)</f>
        <v>13883.28</v>
      </c>
      <c r="L70" s="33">
        <v>21</v>
      </c>
      <c r="M70" s="33">
        <f>G70*(1+L70/100)</f>
        <v>0</v>
      </c>
      <c r="N70" s="33">
        <v>1.7850000000000001E-2</v>
      </c>
      <c r="O70" s="33">
        <f>ROUND(E70*N70,2)</f>
        <v>1.26</v>
      </c>
      <c r="P70" s="33">
        <v>0</v>
      </c>
      <c r="Q70" s="33">
        <f>ROUND(E70*P70,2)</f>
        <v>0</v>
      </c>
      <c r="R70" s="34" t="s">
        <v>177</v>
      </c>
      <c r="S70" s="33" t="s">
        <v>141</v>
      </c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 t="s">
        <v>142</v>
      </c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</row>
    <row r="71" spans="1:59" outlineLevel="1" x14ac:dyDescent="0.2">
      <c r="A71" s="14"/>
      <c r="B71" s="14"/>
      <c r="C71" s="43" t="s">
        <v>228</v>
      </c>
      <c r="D71" s="25"/>
      <c r="E71" s="29">
        <v>20.5</v>
      </c>
      <c r="F71" s="57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4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 t="s">
        <v>144</v>
      </c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</row>
    <row r="72" spans="1:59" outlineLevel="1" x14ac:dyDescent="0.2">
      <c r="A72" s="14"/>
      <c r="B72" s="14"/>
      <c r="C72" s="43" t="s">
        <v>229</v>
      </c>
      <c r="D72" s="25"/>
      <c r="E72" s="29">
        <v>6.9749999999999996</v>
      </c>
      <c r="F72" s="57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4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 t="s">
        <v>144</v>
      </c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</row>
    <row r="73" spans="1:59" outlineLevel="1" x14ac:dyDescent="0.2">
      <c r="A73" s="14"/>
      <c r="B73" s="14"/>
      <c r="C73" s="43" t="s">
        <v>230</v>
      </c>
      <c r="D73" s="25"/>
      <c r="E73" s="29">
        <v>6.9749999999999996</v>
      </c>
      <c r="F73" s="57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4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 t="s">
        <v>144</v>
      </c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</row>
    <row r="74" spans="1:59" ht="22.5" outlineLevel="1" x14ac:dyDescent="0.2">
      <c r="A74" s="14"/>
      <c r="B74" s="14"/>
      <c r="C74" s="43" t="s">
        <v>231</v>
      </c>
      <c r="D74" s="25"/>
      <c r="E74" s="29">
        <v>10.25</v>
      </c>
      <c r="F74" s="57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4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 t="s">
        <v>144</v>
      </c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</row>
    <row r="75" spans="1:59" outlineLevel="1" x14ac:dyDescent="0.2">
      <c r="A75" s="14"/>
      <c r="B75" s="14"/>
      <c r="C75" s="43" t="s">
        <v>232</v>
      </c>
      <c r="D75" s="25"/>
      <c r="E75" s="29">
        <v>14.95</v>
      </c>
      <c r="F75" s="57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4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 t="s">
        <v>144</v>
      </c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</row>
    <row r="76" spans="1:59" outlineLevel="1" x14ac:dyDescent="0.2">
      <c r="A76" s="14"/>
      <c r="B76" s="14"/>
      <c r="C76" s="43" t="s">
        <v>233</v>
      </c>
      <c r="D76" s="25"/>
      <c r="E76" s="29">
        <v>2.9125000000000001</v>
      </c>
      <c r="F76" s="57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4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 t="s">
        <v>144</v>
      </c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</row>
    <row r="77" spans="1:59" outlineLevel="1" x14ac:dyDescent="0.2">
      <c r="A77" s="14"/>
      <c r="B77" s="14"/>
      <c r="C77" s="43" t="s">
        <v>238</v>
      </c>
      <c r="D77" s="25"/>
      <c r="E77" s="29">
        <v>2.4</v>
      </c>
      <c r="F77" s="57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 t="s">
        <v>144</v>
      </c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</row>
    <row r="78" spans="1:59" outlineLevel="1" x14ac:dyDescent="0.2">
      <c r="A78" s="14"/>
      <c r="B78" s="14"/>
      <c r="C78" s="43" t="s">
        <v>239</v>
      </c>
      <c r="D78" s="25"/>
      <c r="E78" s="29">
        <v>2.82</v>
      </c>
      <c r="F78" s="57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4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 t="s">
        <v>144</v>
      </c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</row>
    <row r="79" spans="1:59" outlineLevel="1" x14ac:dyDescent="0.2">
      <c r="A79" s="14"/>
      <c r="B79" s="14"/>
      <c r="C79" s="43" t="s">
        <v>240</v>
      </c>
      <c r="D79" s="25"/>
      <c r="E79" s="29">
        <v>2.82</v>
      </c>
      <c r="F79" s="57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4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 t="s">
        <v>144</v>
      </c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</row>
    <row r="80" spans="1:59" outlineLevel="1" x14ac:dyDescent="0.2">
      <c r="A80" s="14">
        <v>27</v>
      </c>
      <c r="B80" s="14" t="s">
        <v>241</v>
      </c>
      <c r="C80" s="42" t="s">
        <v>242</v>
      </c>
      <c r="D80" s="24" t="s">
        <v>148</v>
      </c>
      <c r="E80" s="28">
        <v>52.8</v>
      </c>
      <c r="F80" s="57"/>
      <c r="G80" s="33">
        <f>ROUND(E80*F80,2)</f>
        <v>0</v>
      </c>
      <c r="H80" s="33">
        <v>0</v>
      </c>
      <c r="I80" s="33">
        <f>ROUND(E80*H80,2)</f>
        <v>0</v>
      </c>
      <c r="J80" s="33">
        <v>327</v>
      </c>
      <c r="K80" s="33">
        <f>ROUND(E80*J80,2)</f>
        <v>17265.599999999999</v>
      </c>
      <c r="L80" s="33">
        <v>21</v>
      </c>
      <c r="M80" s="33">
        <f>G80*(1+L80/100)</f>
        <v>0</v>
      </c>
      <c r="N80" s="33">
        <v>1.6799999999999999E-2</v>
      </c>
      <c r="O80" s="33">
        <f>ROUND(E80*N80,2)</f>
        <v>0.89</v>
      </c>
      <c r="P80" s="33">
        <v>0</v>
      </c>
      <c r="Q80" s="33">
        <f>ROUND(E80*P80,2)</f>
        <v>0</v>
      </c>
      <c r="R80" s="34" t="s">
        <v>177</v>
      </c>
      <c r="S80" s="33" t="s">
        <v>141</v>
      </c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 t="s">
        <v>142</v>
      </c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</row>
    <row r="81" spans="1:59" ht="22.5" outlineLevel="1" x14ac:dyDescent="0.2">
      <c r="A81" s="14"/>
      <c r="B81" s="14"/>
      <c r="C81" s="43" t="s">
        <v>243</v>
      </c>
      <c r="D81" s="25"/>
      <c r="E81" s="29">
        <v>52.8</v>
      </c>
      <c r="F81" s="57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 t="s">
        <v>144</v>
      </c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</row>
    <row r="82" spans="1:59" outlineLevel="1" x14ac:dyDescent="0.2">
      <c r="A82" s="14">
        <v>28</v>
      </c>
      <c r="B82" s="14" t="s">
        <v>244</v>
      </c>
      <c r="C82" s="42" t="s">
        <v>245</v>
      </c>
      <c r="D82" s="24" t="s">
        <v>148</v>
      </c>
      <c r="E82" s="28">
        <v>117</v>
      </c>
      <c r="F82" s="57"/>
      <c r="G82" s="33">
        <f>ROUND(E82*F82,2)</f>
        <v>0</v>
      </c>
      <c r="H82" s="33">
        <v>20.51</v>
      </c>
      <c r="I82" s="33">
        <f>ROUND(E82*H82,2)</f>
        <v>2399.67</v>
      </c>
      <c r="J82" s="33">
        <v>33.049999999999997</v>
      </c>
      <c r="K82" s="33">
        <f>ROUND(E82*J82,2)</f>
        <v>3866.85</v>
      </c>
      <c r="L82" s="33">
        <v>21</v>
      </c>
      <c r="M82" s="33">
        <f>G82*(1+L82/100)</f>
        <v>0</v>
      </c>
      <c r="N82" s="33">
        <v>4.0000000000000003E-5</v>
      </c>
      <c r="O82" s="33">
        <f>ROUND(E82*N82,2)</f>
        <v>0</v>
      </c>
      <c r="P82" s="33">
        <v>0</v>
      </c>
      <c r="Q82" s="33">
        <f>ROUND(E82*P82,2)</f>
        <v>0</v>
      </c>
      <c r="R82" s="34" t="s">
        <v>177</v>
      </c>
      <c r="S82" s="33" t="s">
        <v>141</v>
      </c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 t="s">
        <v>142</v>
      </c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</row>
    <row r="83" spans="1:59" outlineLevel="1" x14ac:dyDescent="0.2">
      <c r="A83" s="14"/>
      <c r="B83" s="14"/>
      <c r="C83" s="43" t="s">
        <v>246</v>
      </c>
      <c r="D83" s="25"/>
      <c r="E83" s="29"/>
      <c r="F83" s="57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 t="s">
        <v>144</v>
      </c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</row>
    <row r="84" spans="1:59" outlineLevel="1" x14ac:dyDescent="0.2">
      <c r="A84" s="14"/>
      <c r="B84" s="14"/>
      <c r="C84" s="43" t="s">
        <v>247</v>
      </c>
      <c r="D84" s="25"/>
      <c r="E84" s="29"/>
      <c r="F84" s="57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 t="s">
        <v>144</v>
      </c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</row>
    <row r="85" spans="1:59" outlineLevel="1" x14ac:dyDescent="0.2">
      <c r="A85" s="14"/>
      <c r="B85" s="14"/>
      <c r="C85" s="43" t="s">
        <v>248</v>
      </c>
      <c r="D85" s="25"/>
      <c r="E85" s="29">
        <v>27.5</v>
      </c>
      <c r="F85" s="57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 t="s">
        <v>144</v>
      </c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</row>
    <row r="86" spans="1:59" outlineLevel="1" x14ac:dyDescent="0.2">
      <c r="A86" s="14"/>
      <c r="B86" s="14"/>
      <c r="C86" s="43" t="s">
        <v>249</v>
      </c>
      <c r="D86" s="25"/>
      <c r="E86" s="29">
        <v>6</v>
      </c>
      <c r="F86" s="57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 t="s">
        <v>144</v>
      </c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</row>
    <row r="87" spans="1:59" outlineLevel="1" x14ac:dyDescent="0.2">
      <c r="A87" s="14"/>
      <c r="B87" s="14"/>
      <c r="C87" s="43" t="s">
        <v>250</v>
      </c>
      <c r="D87" s="25"/>
      <c r="E87" s="29"/>
      <c r="F87" s="57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 t="s">
        <v>144</v>
      </c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</row>
    <row r="88" spans="1:59" outlineLevel="1" x14ac:dyDescent="0.2">
      <c r="A88" s="14"/>
      <c r="B88" s="14"/>
      <c r="C88" s="43" t="s">
        <v>251</v>
      </c>
      <c r="D88" s="25"/>
      <c r="E88" s="29">
        <v>4</v>
      </c>
      <c r="F88" s="57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 t="s">
        <v>144</v>
      </c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</row>
    <row r="89" spans="1:59" outlineLevel="1" x14ac:dyDescent="0.2">
      <c r="A89" s="14"/>
      <c r="B89" s="14"/>
      <c r="C89" s="43" t="s">
        <v>252</v>
      </c>
      <c r="D89" s="25"/>
      <c r="E89" s="29">
        <v>18.75</v>
      </c>
      <c r="F89" s="57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 t="s">
        <v>144</v>
      </c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</row>
    <row r="90" spans="1:59" outlineLevel="1" x14ac:dyDescent="0.2">
      <c r="A90" s="14"/>
      <c r="B90" s="14"/>
      <c r="C90" s="43" t="s">
        <v>253</v>
      </c>
      <c r="D90" s="25"/>
      <c r="E90" s="29">
        <v>3.25</v>
      </c>
      <c r="F90" s="57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4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 t="s">
        <v>144</v>
      </c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</row>
    <row r="91" spans="1:59" outlineLevel="1" x14ac:dyDescent="0.2">
      <c r="A91" s="14"/>
      <c r="B91" s="14"/>
      <c r="C91" s="43" t="s">
        <v>254</v>
      </c>
      <c r="D91" s="25"/>
      <c r="E91" s="29">
        <v>26.25</v>
      </c>
      <c r="F91" s="57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4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 t="s">
        <v>144</v>
      </c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</row>
    <row r="92" spans="1:59" outlineLevel="1" x14ac:dyDescent="0.2">
      <c r="A92" s="14"/>
      <c r="B92" s="14"/>
      <c r="C92" s="43" t="s">
        <v>255</v>
      </c>
      <c r="D92" s="25"/>
      <c r="E92" s="29">
        <v>18.75</v>
      </c>
      <c r="F92" s="57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4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 t="s">
        <v>144</v>
      </c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</row>
    <row r="93" spans="1:59" outlineLevel="1" x14ac:dyDescent="0.2">
      <c r="A93" s="14"/>
      <c r="B93" s="14"/>
      <c r="C93" s="43" t="s">
        <v>256</v>
      </c>
      <c r="D93" s="25"/>
      <c r="E93" s="29">
        <v>12.5</v>
      </c>
      <c r="F93" s="57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 t="s">
        <v>144</v>
      </c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</row>
    <row r="94" spans="1:59" outlineLevel="1" x14ac:dyDescent="0.2">
      <c r="A94" s="14">
        <v>29</v>
      </c>
      <c r="B94" s="14" t="s">
        <v>257</v>
      </c>
      <c r="C94" s="42" t="s">
        <v>258</v>
      </c>
      <c r="D94" s="24" t="s">
        <v>148</v>
      </c>
      <c r="E94" s="28">
        <v>4.6500000000000004</v>
      </c>
      <c r="F94" s="57"/>
      <c r="G94" s="33">
        <f>ROUND(E94*F94,2)</f>
        <v>0</v>
      </c>
      <c r="H94" s="33">
        <v>151</v>
      </c>
      <c r="I94" s="33">
        <f>ROUND(E94*H94,2)</f>
        <v>702.15</v>
      </c>
      <c r="J94" s="33">
        <v>339</v>
      </c>
      <c r="K94" s="33">
        <f>ROUND(E94*J94,2)</f>
        <v>1576.35</v>
      </c>
      <c r="L94" s="33">
        <v>21</v>
      </c>
      <c r="M94" s="33">
        <f>G94*(1+L94/100)</f>
        <v>0</v>
      </c>
      <c r="N94" s="33">
        <v>0.10712000000000001</v>
      </c>
      <c r="O94" s="33">
        <f>ROUND(E94*N94,2)</f>
        <v>0.5</v>
      </c>
      <c r="P94" s="33">
        <v>0</v>
      </c>
      <c r="Q94" s="33">
        <f>ROUND(E94*P94,2)</f>
        <v>0</v>
      </c>
      <c r="R94" s="34" t="s">
        <v>202</v>
      </c>
      <c r="S94" s="33" t="s">
        <v>141</v>
      </c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 t="s">
        <v>142</v>
      </c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</row>
    <row r="95" spans="1:59" outlineLevel="1" x14ac:dyDescent="0.2">
      <c r="A95" s="14"/>
      <c r="B95" s="14"/>
      <c r="C95" s="43" t="s">
        <v>259</v>
      </c>
      <c r="D95" s="25"/>
      <c r="E95" s="29"/>
      <c r="F95" s="57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 t="s">
        <v>144</v>
      </c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</row>
    <row r="96" spans="1:59" outlineLevel="1" x14ac:dyDescent="0.2">
      <c r="A96" s="14"/>
      <c r="B96" s="14"/>
      <c r="C96" s="43" t="s">
        <v>260</v>
      </c>
      <c r="D96" s="25"/>
      <c r="E96" s="29">
        <v>0.91500000000000004</v>
      </c>
      <c r="F96" s="57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 t="s">
        <v>144</v>
      </c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</row>
    <row r="97" spans="1:59" outlineLevel="1" x14ac:dyDescent="0.2">
      <c r="A97" s="14"/>
      <c r="B97" s="14"/>
      <c r="C97" s="43" t="s">
        <v>261</v>
      </c>
      <c r="D97" s="25"/>
      <c r="E97" s="29">
        <v>3.7349999999999999</v>
      </c>
      <c r="F97" s="57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 t="s">
        <v>144</v>
      </c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</row>
    <row r="98" spans="1:59" outlineLevel="1" x14ac:dyDescent="0.2">
      <c r="A98" s="14">
        <v>30</v>
      </c>
      <c r="B98" s="14" t="s">
        <v>262</v>
      </c>
      <c r="C98" s="42" t="s">
        <v>263</v>
      </c>
      <c r="D98" s="24" t="s">
        <v>148</v>
      </c>
      <c r="E98" s="28">
        <v>6.72</v>
      </c>
      <c r="F98" s="57"/>
      <c r="G98" s="33">
        <f>ROUND(E98*F98,2)</f>
        <v>0</v>
      </c>
      <c r="H98" s="33">
        <v>596</v>
      </c>
      <c r="I98" s="33">
        <f>ROUND(E98*H98,2)</f>
        <v>4005.12</v>
      </c>
      <c r="J98" s="33">
        <v>1275</v>
      </c>
      <c r="K98" s="33">
        <f>ROUND(E98*J98,2)</f>
        <v>8568</v>
      </c>
      <c r="L98" s="33">
        <v>21</v>
      </c>
      <c r="M98" s="33">
        <f>G98*(1+L98/100)</f>
        <v>0</v>
      </c>
      <c r="N98" s="33">
        <v>7.3300000000000004E-2</v>
      </c>
      <c r="O98" s="33">
        <f>ROUND(E98*N98,2)</f>
        <v>0.49</v>
      </c>
      <c r="P98" s="33">
        <v>0</v>
      </c>
      <c r="Q98" s="33">
        <f>ROUND(E98*P98,2)</f>
        <v>0</v>
      </c>
      <c r="R98" s="34" t="s">
        <v>202</v>
      </c>
      <c r="S98" s="33" t="s">
        <v>141</v>
      </c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 t="s">
        <v>142</v>
      </c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</row>
    <row r="99" spans="1:59" outlineLevel="1" x14ac:dyDescent="0.2">
      <c r="A99" s="14"/>
      <c r="B99" s="14"/>
      <c r="C99" s="43" t="s">
        <v>259</v>
      </c>
      <c r="D99" s="25"/>
      <c r="E99" s="29"/>
      <c r="F99" s="57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 t="s">
        <v>144</v>
      </c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</row>
    <row r="100" spans="1:59" outlineLevel="1" x14ac:dyDescent="0.2">
      <c r="A100" s="14"/>
      <c r="B100" s="14"/>
      <c r="C100" s="43" t="s">
        <v>260</v>
      </c>
      <c r="D100" s="25"/>
      <c r="E100" s="29">
        <v>0.91500000000000004</v>
      </c>
      <c r="F100" s="57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 t="s">
        <v>144</v>
      </c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</row>
    <row r="101" spans="1:59" outlineLevel="1" x14ac:dyDescent="0.2">
      <c r="A101" s="14"/>
      <c r="B101" s="14"/>
      <c r="C101" s="43" t="s">
        <v>261</v>
      </c>
      <c r="D101" s="25"/>
      <c r="E101" s="29">
        <v>3.7349999999999999</v>
      </c>
      <c r="F101" s="57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 t="s">
        <v>144</v>
      </c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</row>
    <row r="102" spans="1:59" outlineLevel="1" x14ac:dyDescent="0.2">
      <c r="A102" s="14"/>
      <c r="B102" s="14"/>
      <c r="C102" s="43" t="s">
        <v>264</v>
      </c>
      <c r="D102" s="25"/>
      <c r="E102" s="29">
        <v>2.0699999999999998</v>
      </c>
      <c r="F102" s="57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 t="s">
        <v>144</v>
      </c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</row>
    <row r="103" spans="1:59" outlineLevel="1" x14ac:dyDescent="0.2">
      <c r="A103" s="14">
        <v>31</v>
      </c>
      <c r="B103" s="14" t="s">
        <v>265</v>
      </c>
      <c r="C103" s="42" t="s">
        <v>266</v>
      </c>
      <c r="D103" s="24" t="s">
        <v>191</v>
      </c>
      <c r="E103" s="28">
        <v>96</v>
      </c>
      <c r="F103" s="57"/>
      <c r="G103" s="33">
        <f>ROUND(E103*F103,2)</f>
        <v>0</v>
      </c>
      <c r="H103" s="33">
        <v>6.96</v>
      </c>
      <c r="I103" s="33">
        <f>ROUND(E103*H103,2)</f>
        <v>668.16</v>
      </c>
      <c r="J103" s="33">
        <v>83.54</v>
      </c>
      <c r="K103" s="33">
        <f>ROUND(E103*J103,2)</f>
        <v>8019.84</v>
      </c>
      <c r="L103" s="33">
        <v>21</v>
      </c>
      <c r="M103" s="33">
        <f>G103*(1+L103/100)</f>
        <v>0</v>
      </c>
      <c r="N103" s="33">
        <v>3.7100000000000002E-3</v>
      </c>
      <c r="O103" s="33">
        <f>ROUND(E103*N103,2)</f>
        <v>0.36</v>
      </c>
      <c r="P103" s="33">
        <v>0</v>
      </c>
      <c r="Q103" s="33">
        <f>ROUND(E103*P103,2)</f>
        <v>0</v>
      </c>
      <c r="R103" s="34" t="s">
        <v>202</v>
      </c>
      <c r="S103" s="33" t="s">
        <v>141</v>
      </c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 t="s">
        <v>142</v>
      </c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</row>
    <row r="104" spans="1:59" ht="22.5" outlineLevel="1" x14ac:dyDescent="0.2">
      <c r="A104" s="14"/>
      <c r="B104" s="14"/>
      <c r="C104" s="43" t="s">
        <v>267</v>
      </c>
      <c r="D104" s="25"/>
      <c r="E104" s="29">
        <v>43.6</v>
      </c>
      <c r="F104" s="57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 t="s">
        <v>144</v>
      </c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</row>
    <row r="105" spans="1:59" outlineLevel="1" x14ac:dyDescent="0.2">
      <c r="A105" s="14"/>
      <c r="B105" s="14"/>
      <c r="C105" s="43" t="s">
        <v>268</v>
      </c>
      <c r="D105" s="25"/>
      <c r="E105" s="29">
        <v>8.5</v>
      </c>
      <c r="F105" s="57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 t="s">
        <v>144</v>
      </c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</row>
    <row r="106" spans="1:59" outlineLevel="1" x14ac:dyDescent="0.2">
      <c r="A106" s="14"/>
      <c r="B106" s="14"/>
      <c r="C106" s="43" t="s">
        <v>269</v>
      </c>
      <c r="D106" s="25"/>
      <c r="E106" s="29">
        <v>30</v>
      </c>
      <c r="F106" s="57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 t="s">
        <v>144</v>
      </c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</row>
    <row r="107" spans="1:59" ht="22.5" outlineLevel="1" x14ac:dyDescent="0.2">
      <c r="A107" s="14"/>
      <c r="B107" s="14"/>
      <c r="C107" s="43" t="s">
        <v>270</v>
      </c>
      <c r="D107" s="25"/>
      <c r="E107" s="29">
        <v>13.9</v>
      </c>
      <c r="F107" s="57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 t="s">
        <v>144</v>
      </c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</row>
    <row r="108" spans="1:59" outlineLevel="1" x14ac:dyDescent="0.2">
      <c r="A108" s="14">
        <v>32</v>
      </c>
      <c r="B108" s="14" t="s">
        <v>271</v>
      </c>
      <c r="C108" s="42" t="s">
        <v>272</v>
      </c>
      <c r="D108" s="24" t="s">
        <v>148</v>
      </c>
      <c r="E108" s="28">
        <v>11.3125</v>
      </c>
      <c r="F108" s="57"/>
      <c r="G108" s="33">
        <f>ROUND(E108*F108,2)</f>
        <v>0</v>
      </c>
      <c r="H108" s="33">
        <v>237</v>
      </c>
      <c r="I108" s="33">
        <f>ROUND(E108*H108,2)</f>
        <v>2681.06</v>
      </c>
      <c r="J108" s="33">
        <v>942</v>
      </c>
      <c r="K108" s="33">
        <f>ROUND(E108*J108,2)</f>
        <v>10656.38</v>
      </c>
      <c r="L108" s="33">
        <v>21</v>
      </c>
      <c r="M108" s="33">
        <f>G108*(1+L108/100)</f>
        <v>0</v>
      </c>
      <c r="N108" s="33">
        <v>5.8500000000000003E-2</v>
      </c>
      <c r="O108" s="33">
        <f>ROUND(E108*N108,2)</f>
        <v>0.66</v>
      </c>
      <c r="P108" s="33">
        <v>0</v>
      </c>
      <c r="Q108" s="33">
        <f>ROUND(E108*P108,2)</f>
        <v>0</v>
      </c>
      <c r="R108" s="34" t="s">
        <v>202</v>
      </c>
      <c r="S108" s="33" t="s">
        <v>141</v>
      </c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 t="s">
        <v>142</v>
      </c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</row>
    <row r="109" spans="1:59" ht="22.5" outlineLevel="1" x14ac:dyDescent="0.2">
      <c r="A109" s="14"/>
      <c r="B109" s="14"/>
      <c r="C109" s="43" t="s">
        <v>273</v>
      </c>
      <c r="D109" s="25"/>
      <c r="E109" s="29">
        <v>4</v>
      </c>
      <c r="F109" s="57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 t="s">
        <v>144</v>
      </c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</row>
    <row r="110" spans="1:59" outlineLevel="1" x14ac:dyDescent="0.2">
      <c r="A110" s="14"/>
      <c r="B110" s="14"/>
      <c r="C110" s="43" t="s">
        <v>274</v>
      </c>
      <c r="D110" s="25"/>
      <c r="E110" s="29">
        <v>7.3125</v>
      </c>
      <c r="F110" s="57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 t="s">
        <v>144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</row>
    <row r="111" spans="1:59" outlineLevel="1" x14ac:dyDescent="0.2">
      <c r="A111" s="14">
        <v>33</v>
      </c>
      <c r="B111" s="14" t="s">
        <v>275</v>
      </c>
      <c r="C111" s="42" t="s">
        <v>276</v>
      </c>
      <c r="D111" s="24" t="s">
        <v>148</v>
      </c>
      <c r="E111" s="28">
        <v>10.34</v>
      </c>
      <c r="F111" s="57"/>
      <c r="G111" s="33">
        <f>ROUND(E111*F111,2)</f>
        <v>0</v>
      </c>
      <c r="H111" s="33">
        <v>148.87</v>
      </c>
      <c r="I111" s="33">
        <f>ROUND(E111*H111,2)</f>
        <v>1539.32</v>
      </c>
      <c r="J111" s="33">
        <v>602.13</v>
      </c>
      <c r="K111" s="33">
        <f>ROUND(E111*J111,2)</f>
        <v>6226.02</v>
      </c>
      <c r="L111" s="33">
        <v>21</v>
      </c>
      <c r="M111" s="33">
        <f>G111*(1+L111/100)</f>
        <v>0</v>
      </c>
      <c r="N111" s="33">
        <v>5.3690000000000002E-2</v>
      </c>
      <c r="O111" s="33">
        <f>ROUND(E111*N111,2)</f>
        <v>0.56000000000000005</v>
      </c>
      <c r="P111" s="33">
        <v>0</v>
      </c>
      <c r="Q111" s="33">
        <f>ROUND(E111*P111,2)</f>
        <v>0</v>
      </c>
      <c r="R111" s="34" t="s">
        <v>202</v>
      </c>
      <c r="S111" s="33" t="s">
        <v>141</v>
      </c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 t="s">
        <v>142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</row>
    <row r="112" spans="1:59" outlineLevel="1" x14ac:dyDescent="0.2">
      <c r="A112" s="14"/>
      <c r="B112" s="14"/>
      <c r="C112" s="43" t="s">
        <v>277</v>
      </c>
      <c r="D112" s="25"/>
      <c r="E112" s="29">
        <v>7.94</v>
      </c>
      <c r="F112" s="57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 t="s">
        <v>144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</row>
    <row r="113" spans="1:59" outlineLevel="1" x14ac:dyDescent="0.2">
      <c r="A113" s="14"/>
      <c r="B113" s="14"/>
      <c r="C113" s="43" t="s">
        <v>278</v>
      </c>
      <c r="D113" s="25"/>
      <c r="E113" s="29">
        <v>2.4</v>
      </c>
      <c r="F113" s="57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 t="s">
        <v>144</v>
      </c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</row>
    <row r="114" spans="1:59" outlineLevel="1" x14ac:dyDescent="0.2">
      <c r="A114" s="14">
        <v>34</v>
      </c>
      <c r="B114" s="14" t="s">
        <v>279</v>
      </c>
      <c r="C114" s="42" t="s">
        <v>280</v>
      </c>
      <c r="D114" s="24" t="s">
        <v>148</v>
      </c>
      <c r="E114" s="28">
        <v>11.34</v>
      </c>
      <c r="F114" s="57"/>
      <c r="G114" s="33">
        <f>ROUND(E114*F114,2)</f>
        <v>0</v>
      </c>
      <c r="H114" s="33">
        <v>77.89</v>
      </c>
      <c r="I114" s="33">
        <f>ROUND(E114*H114,2)</f>
        <v>883.27</v>
      </c>
      <c r="J114" s="33">
        <v>284.61</v>
      </c>
      <c r="K114" s="33">
        <f>ROUND(E114*J114,2)</f>
        <v>3227.48</v>
      </c>
      <c r="L114" s="33">
        <v>21</v>
      </c>
      <c r="M114" s="33">
        <f>G114*(1+L114/100)</f>
        <v>0</v>
      </c>
      <c r="N114" s="33">
        <v>4.5580000000000002E-2</v>
      </c>
      <c r="O114" s="33">
        <f>ROUND(E114*N114,2)</f>
        <v>0.52</v>
      </c>
      <c r="P114" s="33">
        <v>0</v>
      </c>
      <c r="Q114" s="33">
        <f>ROUND(E114*P114,2)</f>
        <v>0</v>
      </c>
      <c r="R114" s="34" t="s">
        <v>177</v>
      </c>
      <c r="S114" s="33" t="s">
        <v>141</v>
      </c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 t="s">
        <v>142</v>
      </c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</row>
    <row r="115" spans="1:59" outlineLevel="1" x14ac:dyDescent="0.2">
      <c r="A115" s="14"/>
      <c r="B115" s="14"/>
      <c r="C115" s="43" t="s">
        <v>281</v>
      </c>
      <c r="D115" s="25"/>
      <c r="E115" s="29">
        <v>11.34</v>
      </c>
      <c r="F115" s="57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 t="s">
        <v>144</v>
      </c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</row>
    <row r="116" spans="1:59" x14ac:dyDescent="0.2">
      <c r="A116" s="20" t="s">
        <v>135</v>
      </c>
      <c r="B116" s="20" t="s">
        <v>61</v>
      </c>
      <c r="C116" s="44" t="s">
        <v>62</v>
      </c>
      <c r="D116" s="26"/>
      <c r="E116" s="30"/>
      <c r="F116" s="58"/>
      <c r="G116" s="35">
        <f>SUM(G117:G120)</f>
        <v>0</v>
      </c>
      <c r="H116" s="35"/>
      <c r="I116" s="35">
        <f>SUM(I117:I120)</f>
        <v>326.74</v>
      </c>
      <c r="J116" s="35"/>
      <c r="K116" s="35">
        <f>SUM(K117:K120)</f>
        <v>1438.3300000000002</v>
      </c>
      <c r="L116" s="35"/>
      <c r="M116" s="35">
        <f>SUM(M117:M120)</f>
        <v>0</v>
      </c>
      <c r="N116" s="35"/>
      <c r="O116" s="35">
        <f>SUM(O117:O120)</f>
        <v>0.14000000000000001</v>
      </c>
      <c r="P116" s="35"/>
      <c r="Q116" s="35">
        <f>SUM(Q117:Q120)</f>
        <v>0</v>
      </c>
      <c r="R116" s="36"/>
      <c r="S116" s="35"/>
      <c r="AD116" t="s">
        <v>136</v>
      </c>
    </row>
    <row r="117" spans="1:59" outlineLevel="1" x14ac:dyDescent="0.2">
      <c r="A117" s="14">
        <v>35</v>
      </c>
      <c r="B117" s="14" t="s">
        <v>241</v>
      </c>
      <c r="C117" s="42" t="s">
        <v>242</v>
      </c>
      <c r="D117" s="24" t="s">
        <v>148</v>
      </c>
      <c r="E117" s="28">
        <v>4.1900000000000004</v>
      </c>
      <c r="F117" s="57"/>
      <c r="G117" s="33">
        <f>ROUND(E117*F117,2)</f>
        <v>0</v>
      </c>
      <c r="H117" s="33">
        <v>50</v>
      </c>
      <c r="I117" s="33">
        <f>ROUND(E117*H117,2)</f>
        <v>209.5</v>
      </c>
      <c r="J117" s="33">
        <v>277</v>
      </c>
      <c r="K117" s="33">
        <f>ROUND(E117*J117,2)</f>
        <v>1160.6300000000001</v>
      </c>
      <c r="L117" s="33">
        <v>21</v>
      </c>
      <c r="M117" s="33">
        <f>G117*(1+L117/100)</f>
        <v>0</v>
      </c>
      <c r="N117" s="33">
        <v>1.6799999999999999E-2</v>
      </c>
      <c r="O117" s="33">
        <f>ROUND(E117*N117,2)</f>
        <v>7.0000000000000007E-2</v>
      </c>
      <c r="P117" s="33">
        <v>0</v>
      </c>
      <c r="Q117" s="33">
        <f>ROUND(E117*P117,2)</f>
        <v>0</v>
      </c>
      <c r="R117" s="34" t="s">
        <v>177</v>
      </c>
      <c r="S117" s="33" t="s">
        <v>141</v>
      </c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 t="s">
        <v>142</v>
      </c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</row>
    <row r="118" spans="1:59" ht="22.5" outlineLevel="1" x14ac:dyDescent="0.2">
      <c r="A118" s="14"/>
      <c r="B118" s="14"/>
      <c r="C118" s="43" t="s">
        <v>282</v>
      </c>
      <c r="D118" s="25"/>
      <c r="E118" s="29">
        <v>4.1900000000000004</v>
      </c>
      <c r="F118" s="57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 t="s">
        <v>144</v>
      </c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</row>
    <row r="119" spans="1:59" outlineLevel="1" x14ac:dyDescent="0.2">
      <c r="A119" s="14">
        <v>36</v>
      </c>
      <c r="B119" s="14" t="s">
        <v>283</v>
      </c>
      <c r="C119" s="42" t="s">
        <v>284</v>
      </c>
      <c r="D119" s="24" t="s">
        <v>191</v>
      </c>
      <c r="E119" s="28">
        <v>6.2</v>
      </c>
      <c r="F119" s="57"/>
      <c r="G119" s="33">
        <f>ROUND(E119*F119,2)</f>
        <v>0</v>
      </c>
      <c r="H119" s="33">
        <v>18.91</v>
      </c>
      <c r="I119" s="33">
        <f>ROUND(E119*H119,2)</f>
        <v>117.24</v>
      </c>
      <c r="J119" s="33">
        <v>44.79</v>
      </c>
      <c r="K119" s="33">
        <f>ROUND(E119*J119,2)</f>
        <v>277.7</v>
      </c>
      <c r="L119" s="33">
        <v>21</v>
      </c>
      <c r="M119" s="33">
        <f>G119*(1+L119/100)</f>
        <v>0</v>
      </c>
      <c r="N119" s="33">
        <v>1.06E-2</v>
      </c>
      <c r="O119" s="33">
        <f>ROUND(E119*N119,2)</f>
        <v>7.0000000000000007E-2</v>
      </c>
      <c r="P119" s="33">
        <v>0</v>
      </c>
      <c r="Q119" s="33">
        <f>ROUND(E119*P119,2)</f>
        <v>0</v>
      </c>
      <c r="R119" s="34" t="s">
        <v>202</v>
      </c>
      <c r="S119" s="33" t="s">
        <v>141</v>
      </c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 t="s">
        <v>142</v>
      </c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</row>
    <row r="120" spans="1:59" outlineLevel="1" x14ac:dyDescent="0.2">
      <c r="A120" s="14"/>
      <c r="B120" s="14"/>
      <c r="C120" s="43" t="s">
        <v>285</v>
      </c>
      <c r="D120" s="25"/>
      <c r="E120" s="29">
        <v>6.2</v>
      </c>
      <c r="F120" s="57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 t="s">
        <v>144</v>
      </c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pans="1:59" x14ac:dyDescent="0.2">
      <c r="A121" s="20" t="s">
        <v>135</v>
      </c>
      <c r="B121" s="20" t="s">
        <v>63</v>
      </c>
      <c r="C121" s="44" t="s">
        <v>64</v>
      </c>
      <c r="D121" s="26"/>
      <c r="E121" s="30"/>
      <c r="F121" s="58"/>
      <c r="G121" s="35">
        <f>SUM(G122:G124)</f>
        <v>0</v>
      </c>
      <c r="H121" s="35"/>
      <c r="I121" s="35">
        <f>SUM(I122:I124)</f>
        <v>574.16</v>
      </c>
      <c r="J121" s="35"/>
      <c r="K121" s="35">
        <f>SUM(K122:K124)</f>
        <v>410.92</v>
      </c>
      <c r="L121" s="35"/>
      <c r="M121" s="35">
        <f>SUM(M122:M124)</f>
        <v>0</v>
      </c>
      <c r="N121" s="35"/>
      <c r="O121" s="35">
        <f>SUM(O122:O124)</f>
        <v>0.54</v>
      </c>
      <c r="P121" s="35"/>
      <c r="Q121" s="35">
        <f>SUM(Q122:Q124)</f>
        <v>0</v>
      </c>
      <c r="R121" s="36"/>
      <c r="S121" s="35"/>
      <c r="AD121" t="s">
        <v>136</v>
      </c>
    </row>
    <row r="122" spans="1:59" outlineLevel="1" x14ac:dyDescent="0.2">
      <c r="A122" s="14">
        <v>37</v>
      </c>
      <c r="B122" s="14" t="s">
        <v>286</v>
      </c>
      <c r="C122" s="42" t="s">
        <v>287</v>
      </c>
      <c r="D122" s="24" t="s">
        <v>139</v>
      </c>
      <c r="E122" s="28">
        <v>0.2165</v>
      </c>
      <c r="F122" s="57"/>
      <c r="G122" s="33">
        <f>ROUND(E122*F122,2)</f>
        <v>0</v>
      </c>
      <c r="H122" s="33">
        <v>2652</v>
      </c>
      <c r="I122" s="33">
        <f>ROUND(E122*H122,2)</f>
        <v>574.16</v>
      </c>
      <c r="J122" s="33">
        <v>1898</v>
      </c>
      <c r="K122" s="33">
        <f>ROUND(E122*J122,2)</f>
        <v>410.92</v>
      </c>
      <c r="L122" s="33">
        <v>21</v>
      </c>
      <c r="M122" s="33">
        <f>G122*(1+L122/100)</f>
        <v>0</v>
      </c>
      <c r="N122" s="33">
        <v>2.5</v>
      </c>
      <c r="O122" s="33">
        <f>ROUND(E122*N122,2)</f>
        <v>0.54</v>
      </c>
      <c r="P122" s="33">
        <v>0</v>
      </c>
      <c r="Q122" s="33">
        <f>ROUND(E122*P122,2)</f>
        <v>0</v>
      </c>
      <c r="R122" s="34" t="s">
        <v>202</v>
      </c>
      <c r="S122" s="33" t="s">
        <v>141</v>
      </c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 t="s">
        <v>142</v>
      </c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59" outlineLevel="1" x14ac:dyDescent="0.2">
      <c r="A123" s="14"/>
      <c r="B123" s="14"/>
      <c r="C123" s="43" t="s">
        <v>288</v>
      </c>
      <c r="D123" s="25"/>
      <c r="E123" s="29">
        <v>0.2</v>
      </c>
      <c r="F123" s="57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 t="s">
        <v>144</v>
      </c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</row>
    <row r="124" spans="1:59" outlineLevel="1" x14ac:dyDescent="0.2">
      <c r="A124" s="14"/>
      <c r="B124" s="14"/>
      <c r="C124" s="43" t="s">
        <v>289</v>
      </c>
      <c r="D124" s="25"/>
      <c r="E124" s="29">
        <v>1.6500000000000001E-2</v>
      </c>
      <c r="F124" s="57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4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 t="s">
        <v>144</v>
      </c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</row>
    <row r="125" spans="1:59" x14ac:dyDescent="0.2">
      <c r="A125" s="20" t="s">
        <v>135</v>
      </c>
      <c r="B125" s="20" t="s">
        <v>65</v>
      </c>
      <c r="C125" s="44" t="s">
        <v>66</v>
      </c>
      <c r="D125" s="26"/>
      <c r="E125" s="30"/>
      <c r="F125" s="58"/>
      <c r="G125" s="35">
        <f>SUM(G126:G135)</f>
        <v>0</v>
      </c>
      <c r="H125" s="35"/>
      <c r="I125" s="35">
        <f>SUM(I126:I135)</f>
        <v>16677.04</v>
      </c>
      <c r="J125" s="35"/>
      <c r="K125" s="35">
        <f>SUM(K126:K135)</f>
        <v>8805.26</v>
      </c>
      <c r="L125" s="35"/>
      <c r="M125" s="35">
        <f>SUM(M126:M135)</f>
        <v>0</v>
      </c>
      <c r="N125" s="35"/>
      <c r="O125" s="35">
        <f>SUM(O126:O135)</f>
        <v>0.5</v>
      </c>
      <c r="P125" s="35"/>
      <c r="Q125" s="35">
        <f>SUM(Q126:Q135)</f>
        <v>0</v>
      </c>
      <c r="R125" s="36"/>
      <c r="S125" s="35"/>
      <c r="AD125" t="s">
        <v>136</v>
      </c>
    </row>
    <row r="126" spans="1:59" outlineLevel="1" x14ac:dyDescent="0.2">
      <c r="A126" s="14">
        <v>38</v>
      </c>
      <c r="B126" s="14" t="s">
        <v>290</v>
      </c>
      <c r="C126" s="42" t="s">
        <v>291</v>
      </c>
      <c r="D126" s="24" t="s">
        <v>195</v>
      </c>
      <c r="E126" s="28">
        <v>1</v>
      </c>
      <c r="F126" s="57"/>
      <c r="G126" s="33">
        <f>ROUND(E126*F126,2)</f>
        <v>0</v>
      </c>
      <c r="H126" s="33">
        <v>0</v>
      </c>
      <c r="I126" s="33">
        <f>ROUND(E126*H126,2)</f>
        <v>0</v>
      </c>
      <c r="J126" s="33">
        <v>689</v>
      </c>
      <c r="K126" s="33">
        <f>ROUND(E126*J126,2)</f>
        <v>689</v>
      </c>
      <c r="L126" s="33">
        <v>21</v>
      </c>
      <c r="M126" s="33">
        <f>G126*(1+L126/100)</f>
        <v>0</v>
      </c>
      <c r="N126" s="33">
        <v>6.59E-2</v>
      </c>
      <c r="O126" s="33">
        <f>ROUND(E126*N126,2)</f>
        <v>7.0000000000000007E-2</v>
      </c>
      <c r="P126" s="33">
        <v>0</v>
      </c>
      <c r="Q126" s="33">
        <f>ROUND(E126*P126,2)</f>
        <v>0</v>
      </c>
      <c r="R126" s="34" t="s">
        <v>177</v>
      </c>
      <c r="S126" s="33" t="s">
        <v>141</v>
      </c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 t="s">
        <v>142</v>
      </c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</row>
    <row r="127" spans="1:59" outlineLevel="1" x14ac:dyDescent="0.2">
      <c r="A127" s="14"/>
      <c r="B127" s="14"/>
      <c r="C127" s="43" t="s">
        <v>292</v>
      </c>
      <c r="D127" s="25"/>
      <c r="E127" s="29">
        <v>1</v>
      </c>
      <c r="F127" s="57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4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 t="s">
        <v>144</v>
      </c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</row>
    <row r="128" spans="1:59" outlineLevel="1" x14ac:dyDescent="0.2">
      <c r="A128" s="14">
        <v>39</v>
      </c>
      <c r="B128" s="14" t="s">
        <v>293</v>
      </c>
      <c r="C128" s="42" t="s">
        <v>294</v>
      </c>
      <c r="D128" s="24" t="s">
        <v>195</v>
      </c>
      <c r="E128" s="28">
        <v>2</v>
      </c>
      <c r="F128" s="57"/>
      <c r="G128" s="33">
        <f>ROUND(E128*F128,2)</f>
        <v>0</v>
      </c>
      <c r="H128" s="33">
        <v>310.64</v>
      </c>
      <c r="I128" s="33">
        <f>ROUND(E128*H128,2)</f>
        <v>621.28</v>
      </c>
      <c r="J128" s="33">
        <v>661.36</v>
      </c>
      <c r="K128" s="33">
        <f>ROUND(E128*J128,2)</f>
        <v>1322.72</v>
      </c>
      <c r="L128" s="33">
        <v>21</v>
      </c>
      <c r="M128" s="33">
        <f>G128*(1+L128/100)</f>
        <v>0</v>
      </c>
      <c r="N128" s="33">
        <v>9.5200000000000007E-2</v>
      </c>
      <c r="O128" s="33">
        <f>ROUND(E128*N128,2)</f>
        <v>0.19</v>
      </c>
      <c r="P128" s="33">
        <v>0</v>
      </c>
      <c r="Q128" s="33">
        <f>ROUND(E128*P128,2)</f>
        <v>0</v>
      </c>
      <c r="R128" s="34" t="s">
        <v>177</v>
      </c>
      <c r="S128" s="33" t="s">
        <v>141</v>
      </c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 t="s">
        <v>142</v>
      </c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</row>
    <row r="129" spans="1:59" outlineLevel="1" x14ac:dyDescent="0.2">
      <c r="A129" s="14"/>
      <c r="B129" s="14"/>
      <c r="C129" s="43" t="s">
        <v>295</v>
      </c>
      <c r="D129" s="25"/>
      <c r="E129" s="29">
        <v>2</v>
      </c>
      <c r="F129" s="57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4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 t="s">
        <v>144</v>
      </c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</row>
    <row r="130" spans="1:59" outlineLevel="1" x14ac:dyDescent="0.2">
      <c r="A130" s="14">
        <v>40</v>
      </c>
      <c r="B130" s="14" t="s">
        <v>296</v>
      </c>
      <c r="C130" s="42" t="s">
        <v>297</v>
      </c>
      <c r="D130" s="24" t="s">
        <v>195</v>
      </c>
      <c r="E130" s="28">
        <v>6</v>
      </c>
      <c r="F130" s="57"/>
      <c r="G130" s="33">
        <f>ROUND(E130*F130,2)</f>
        <v>0</v>
      </c>
      <c r="H130" s="33">
        <v>30.33</v>
      </c>
      <c r="I130" s="33">
        <f>ROUND(E130*H130,2)</f>
        <v>181.98</v>
      </c>
      <c r="J130" s="33">
        <v>946.67</v>
      </c>
      <c r="K130" s="33">
        <f>ROUND(E130*J130,2)</f>
        <v>5680.02</v>
      </c>
      <c r="L130" s="33">
        <v>21</v>
      </c>
      <c r="M130" s="33">
        <f>G130*(1+L130/100)</f>
        <v>0</v>
      </c>
      <c r="N130" s="33">
        <v>1.8970000000000001E-2</v>
      </c>
      <c r="O130" s="33">
        <f>ROUND(E130*N130,2)</f>
        <v>0.11</v>
      </c>
      <c r="P130" s="33">
        <v>0</v>
      </c>
      <c r="Q130" s="33">
        <f>ROUND(E130*P130,2)</f>
        <v>0</v>
      </c>
      <c r="R130" s="34" t="s">
        <v>177</v>
      </c>
      <c r="S130" s="33" t="s">
        <v>141</v>
      </c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 t="s">
        <v>142</v>
      </c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</row>
    <row r="131" spans="1:59" outlineLevel="1" x14ac:dyDescent="0.2">
      <c r="A131" s="14">
        <v>41</v>
      </c>
      <c r="B131" s="14" t="s">
        <v>298</v>
      </c>
      <c r="C131" s="42" t="s">
        <v>299</v>
      </c>
      <c r="D131" s="24" t="s">
        <v>191</v>
      </c>
      <c r="E131" s="28">
        <v>6.2</v>
      </c>
      <c r="F131" s="57"/>
      <c r="G131" s="33">
        <f>ROUND(E131*F131,2)</f>
        <v>0</v>
      </c>
      <c r="H131" s="33">
        <v>11.9</v>
      </c>
      <c r="I131" s="33">
        <f>ROUND(E131*H131,2)</f>
        <v>73.78</v>
      </c>
      <c r="J131" s="33">
        <v>179.6</v>
      </c>
      <c r="K131" s="33">
        <f>ROUND(E131*J131,2)</f>
        <v>1113.52</v>
      </c>
      <c r="L131" s="33">
        <v>21</v>
      </c>
      <c r="M131" s="33">
        <f>G131*(1+L131/100)</f>
        <v>0</v>
      </c>
      <c r="N131" s="33">
        <v>2.2200000000000002E-3</v>
      </c>
      <c r="O131" s="33">
        <f>ROUND(E131*N131,2)</f>
        <v>0.01</v>
      </c>
      <c r="P131" s="33">
        <v>0</v>
      </c>
      <c r="Q131" s="33">
        <f>ROUND(E131*P131,2)</f>
        <v>0</v>
      </c>
      <c r="R131" s="34" t="s">
        <v>177</v>
      </c>
      <c r="S131" s="33" t="s">
        <v>141</v>
      </c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 t="s">
        <v>142</v>
      </c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</row>
    <row r="132" spans="1:59" outlineLevel="1" x14ac:dyDescent="0.2">
      <c r="A132" s="14"/>
      <c r="B132" s="14"/>
      <c r="C132" s="43" t="s">
        <v>300</v>
      </c>
      <c r="D132" s="25"/>
      <c r="E132" s="29">
        <v>6.2</v>
      </c>
      <c r="F132" s="57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4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 t="s">
        <v>144</v>
      </c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</row>
    <row r="133" spans="1:59" outlineLevel="1" x14ac:dyDescent="0.2">
      <c r="A133" s="14">
        <v>42</v>
      </c>
      <c r="B133" s="14" t="s">
        <v>301</v>
      </c>
      <c r="C133" s="42" t="s">
        <v>302</v>
      </c>
      <c r="D133" s="24" t="s">
        <v>195</v>
      </c>
      <c r="E133" s="28">
        <v>1</v>
      </c>
      <c r="F133" s="57"/>
      <c r="G133" s="33">
        <f>ROUND(E133*F133,2)</f>
        <v>0</v>
      </c>
      <c r="H133" s="33">
        <v>1550</v>
      </c>
      <c r="I133" s="33">
        <f>ROUND(E133*H133,2)</f>
        <v>1550</v>
      </c>
      <c r="J133" s="33">
        <v>0</v>
      </c>
      <c r="K133" s="33">
        <f>ROUND(E133*J133,2)</f>
        <v>0</v>
      </c>
      <c r="L133" s="33">
        <v>21</v>
      </c>
      <c r="M133" s="33">
        <f>G133*(1+L133/100)</f>
        <v>0</v>
      </c>
      <c r="N133" s="33">
        <v>1.1299999999999999E-2</v>
      </c>
      <c r="O133" s="33">
        <f>ROUND(E133*N133,2)</f>
        <v>0.01</v>
      </c>
      <c r="P133" s="33">
        <v>0</v>
      </c>
      <c r="Q133" s="33">
        <f>ROUND(E133*P133,2)</f>
        <v>0</v>
      </c>
      <c r="R133" s="34" t="s">
        <v>221</v>
      </c>
      <c r="S133" s="33" t="s">
        <v>141</v>
      </c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 t="s">
        <v>222</v>
      </c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</row>
    <row r="134" spans="1:59" outlineLevel="1" x14ac:dyDescent="0.2">
      <c r="A134" s="14">
        <v>43</v>
      </c>
      <c r="B134" s="14" t="s">
        <v>303</v>
      </c>
      <c r="C134" s="42" t="s">
        <v>304</v>
      </c>
      <c r="D134" s="24" t="s">
        <v>195</v>
      </c>
      <c r="E134" s="28">
        <v>5</v>
      </c>
      <c r="F134" s="57"/>
      <c r="G134" s="33">
        <f>ROUND(E134*F134,2)</f>
        <v>0</v>
      </c>
      <c r="H134" s="33">
        <v>1650</v>
      </c>
      <c r="I134" s="33">
        <f>ROUND(E134*H134,2)</f>
        <v>8250</v>
      </c>
      <c r="J134" s="33">
        <v>0</v>
      </c>
      <c r="K134" s="33">
        <f>ROUND(E134*J134,2)</f>
        <v>0</v>
      </c>
      <c r="L134" s="33">
        <v>21</v>
      </c>
      <c r="M134" s="33">
        <f>G134*(1+L134/100)</f>
        <v>0</v>
      </c>
      <c r="N134" s="33">
        <v>1.4999999999999999E-2</v>
      </c>
      <c r="O134" s="33">
        <f>ROUND(E134*N134,2)</f>
        <v>0.08</v>
      </c>
      <c r="P134" s="33">
        <v>0</v>
      </c>
      <c r="Q134" s="33">
        <f>ROUND(E134*P134,2)</f>
        <v>0</v>
      </c>
      <c r="R134" s="34" t="s">
        <v>221</v>
      </c>
      <c r="S134" s="33" t="s">
        <v>141</v>
      </c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 t="s">
        <v>222</v>
      </c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</row>
    <row r="135" spans="1:59" ht="22.5" outlineLevel="1" x14ac:dyDescent="0.2">
      <c r="A135" s="14">
        <v>44</v>
      </c>
      <c r="B135" s="14" t="s">
        <v>305</v>
      </c>
      <c r="C135" s="42" t="s">
        <v>306</v>
      </c>
      <c r="D135" s="24" t="s">
        <v>195</v>
      </c>
      <c r="E135" s="28">
        <v>2</v>
      </c>
      <c r="F135" s="57"/>
      <c r="G135" s="33">
        <f>ROUND(E135*F135,2)</f>
        <v>0</v>
      </c>
      <c r="H135" s="33">
        <v>3000</v>
      </c>
      <c r="I135" s="33">
        <f>ROUND(E135*H135,2)</f>
        <v>6000</v>
      </c>
      <c r="J135" s="33">
        <v>0</v>
      </c>
      <c r="K135" s="33">
        <f>ROUND(E135*J135,2)</f>
        <v>0</v>
      </c>
      <c r="L135" s="33">
        <v>21</v>
      </c>
      <c r="M135" s="33">
        <f>G135*(1+L135/100)</f>
        <v>0</v>
      </c>
      <c r="N135" s="33">
        <v>1.4999999999999999E-2</v>
      </c>
      <c r="O135" s="33">
        <f>ROUND(E135*N135,2)</f>
        <v>0.03</v>
      </c>
      <c r="P135" s="33">
        <v>0</v>
      </c>
      <c r="Q135" s="33">
        <f>ROUND(E135*P135,2)</f>
        <v>0</v>
      </c>
      <c r="R135" s="34"/>
      <c r="S135" s="33" t="s">
        <v>166</v>
      </c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 t="s">
        <v>222</v>
      </c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</row>
    <row r="136" spans="1:59" x14ac:dyDescent="0.2">
      <c r="A136" s="20" t="s">
        <v>135</v>
      </c>
      <c r="B136" s="20" t="s">
        <v>67</v>
      </c>
      <c r="C136" s="44" t="s">
        <v>68</v>
      </c>
      <c r="D136" s="26"/>
      <c r="E136" s="30"/>
      <c r="F136" s="58"/>
      <c r="G136" s="35">
        <f>SUM(G137:G139)</f>
        <v>0</v>
      </c>
      <c r="H136" s="35"/>
      <c r="I136" s="35">
        <f>SUM(I137:I139)</f>
        <v>0</v>
      </c>
      <c r="J136" s="35"/>
      <c r="K136" s="35">
        <f>SUM(K137:K139)</f>
        <v>113032</v>
      </c>
      <c r="L136" s="35"/>
      <c r="M136" s="35">
        <f>SUM(M137:M139)</f>
        <v>0</v>
      </c>
      <c r="N136" s="35"/>
      <c r="O136" s="35">
        <f>SUM(O137:O139)</f>
        <v>0.03</v>
      </c>
      <c r="P136" s="35"/>
      <c r="Q136" s="35">
        <f>SUM(Q137:Q139)</f>
        <v>0</v>
      </c>
      <c r="R136" s="36"/>
      <c r="S136" s="35"/>
      <c r="AD136" t="s">
        <v>136</v>
      </c>
    </row>
    <row r="137" spans="1:59" outlineLevel="1" x14ac:dyDescent="0.2">
      <c r="A137" s="14">
        <v>45</v>
      </c>
      <c r="B137" s="14" t="s">
        <v>307</v>
      </c>
      <c r="C137" s="42" t="s">
        <v>308</v>
      </c>
      <c r="D137" s="24" t="s">
        <v>148</v>
      </c>
      <c r="E137" s="28">
        <v>672</v>
      </c>
      <c r="F137" s="57"/>
      <c r="G137" s="33">
        <f>ROUND(E137*F137,2)</f>
        <v>0</v>
      </c>
      <c r="H137" s="33">
        <v>0</v>
      </c>
      <c r="I137" s="33">
        <f>ROUND(E137*H137,2)</f>
        <v>0</v>
      </c>
      <c r="J137" s="33">
        <v>131</v>
      </c>
      <c r="K137" s="33">
        <f>ROUND(E137*J137,2)</f>
        <v>88032</v>
      </c>
      <c r="L137" s="33">
        <v>21</v>
      </c>
      <c r="M137" s="33">
        <f>G137*(1+L137/100)</f>
        <v>0</v>
      </c>
      <c r="N137" s="33">
        <v>4.0000000000000003E-5</v>
      </c>
      <c r="O137" s="33">
        <f>ROUND(E137*N137,2)</f>
        <v>0.03</v>
      </c>
      <c r="P137" s="33">
        <v>0</v>
      </c>
      <c r="Q137" s="33">
        <f>ROUND(E137*P137,2)</f>
        <v>0</v>
      </c>
      <c r="R137" s="34" t="s">
        <v>177</v>
      </c>
      <c r="S137" s="33" t="s">
        <v>141</v>
      </c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 t="s">
        <v>142</v>
      </c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</row>
    <row r="138" spans="1:59" outlineLevel="1" x14ac:dyDescent="0.2">
      <c r="A138" s="14"/>
      <c r="B138" s="14"/>
      <c r="C138" s="43" t="s">
        <v>309</v>
      </c>
      <c r="D138" s="25"/>
      <c r="E138" s="29">
        <v>672</v>
      </c>
      <c r="F138" s="57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4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 t="s">
        <v>144</v>
      </c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</row>
    <row r="139" spans="1:59" ht="22.5" outlineLevel="1" x14ac:dyDescent="0.2">
      <c r="A139" s="14">
        <v>46</v>
      </c>
      <c r="B139" s="14" t="s">
        <v>310</v>
      </c>
      <c r="C139" s="42" t="s">
        <v>311</v>
      </c>
      <c r="D139" s="24" t="s">
        <v>312</v>
      </c>
      <c r="E139" s="28">
        <v>1</v>
      </c>
      <c r="F139" s="57"/>
      <c r="G139" s="33">
        <f>ROUND(E139*F139,2)</f>
        <v>0</v>
      </c>
      <c r="H139" s="33">
        <v>0</v>
      </c>
      <c r="I139" s="33">
        <f>ROUND(E139*H139,2)</f>
        <v>0</v>
      </c>
      <c r="J139" s="33">
        <v>25000</v>
      </c>
      <c r="K139" s="33">
        <f>ROUND(E139*J139,2)</f>
        <v>25000</v>
      </c>
      <c r="L139" s="33">
        <v>21</v>
      </c>
      <c r="M139" s="33">
        <f>G139*(1+L139/100)</f>
        <v>0</v>
      </c>
      <c r="N139" s="33">
        <v>0</v>
      </c>
      <c r="O139" s="33">
        <f>ROUND(E139*N139,2)</f>
        <v>0</v>
      </c>
      <c r="P139" s="33">
        <v>0</v>
      </c>
      <c r="Q139" s="33">
        <f>ROUND(E139*P139,2)</f>
        <v>0</v>
      </c>
      <c r="R139" s="34"/>
      <c r="S139" s="33" t="s">
        <v>166</v>
      </c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 t="s">
        <v>142</v>
      </c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</row>
    <row r="140" spans="1:59" x14ac:dyDescent="0.2">
      <c r="A140" s="20" t="s">
        <v>135</v>
      </c>
      <c r="B140" s="20" t="s">
        <v>69</v>
      </c>
      <c r="C140" s="44" t="s">
        <v>70</v>
      </c>
      <c r="D140" s="26"/>
      <c r="E140" s="30"/>
      <c r="F140" s="58"/>
      <c r="G140" s="35">
        <f>SUM(G141:G162)</f>
        <v>0</v>
      </c>
      <c r="H140" s="35"/>
      <c r="I140" s="35">
        <f>SUM(I141:I162)</f>
        <v>0</v>
      </c>
      <c r="J140" s="35"/>
      <c r="K140" s="35">
        <f>SUM(K141:K162)</f>
        <v>53742.86</v>
      </c>
      <c r="L140" s="35"/>
      <c r="M140" s="35">
        <f>SUM(M141:M162)</f>
        <v>0</v>
      </c>
      <c r="N140" s="35"/>
      <c r="O140" s="35">
        <f>SUM(O141:O162)</f>
        <v>4.99</v>
      </c>
      <c r="P140" s="35"/>
      <c r="Q140" s="35">
        <f>SUM(Q141:Q162)</f>
        <v>0</v>
      </c>
      <c r="R140" s="36"/>
      <c r="S140" s="35"/>
      <c r="AD140" t="s">
        <v>136</v>
      </c>
    </row>
    <row r="141" spans="1:59" outlineLevel="1" x14ac:dyDescent="0.2">
      <c r="A141" s="14">
        <v>47</v>
      </c>
      <c r="B141" s="14" t="s">
        <v>313</v>
      </c>
      <c r="C141" s="42" t="s">
        <v>314</v>
      </c>
      <c r="D141" s="24" t="s">
        <v>148</v>
      </c>
      <c r="E141" s="28">
        <v>12</v>
      </c>
      <c r="F141" s="57"/>
      <c r="G141" s="33">
        <f>ROUND(E141*F141,2)</f>
        <v>0</v>
      </c>
      <c r="H141" s="33">
        <v>0</v>
      </c>
      <c r="I141" s="33">
        <f>ROUND(E141*H141,2)</f>
        <v>0</v>
      </c>
      <c r="J141" s="33">
        <v>132</v>
      </c>
      <c r="K141" s="33">
        <f>ROUND(E141*J141,2)</f>
        <v>1584</v>
      </c>
      <c r="L141" s="33">
        <v>21</v>
      </c>
      <c r="M141" s="33">
        <f>G141*(1+L141/100)</f>
        <v>0</v>
      </c>
      <c r="N141" s="33">
        <v>1.21E-2</v>
      </c>
      <c r="O141" s="33">
        <f>ROUND(E141*N141,2)</f>
        <v>0.15</v>
      </c>
      <c r="P141" s="33">
        <v>0</v>
      </c>
      <c r="Q141" s="33">
        <f>ROUND(E141*P141,2)</f>
        <v>0</v>
      </c>
      <c r="R141" s="34" t="s">
        <v>315</v>
      </c>
      <c r="S141" s="33" t="s">
        <v>141</v>
      </c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 t="s">
        <v>142</v>
      </c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</row>
    <row r="142" spans="1:59" outlineLevel="1" x14ac:dyDescent="0.2">
      <c r="A142" s="14"/>
      <c r="B142" s="14"/>
      <c r="C142" s="43" t="s">
        <v>247</v>
      </c>
      <c r="D142" s="25"/>
      <c r="E142" s="29"/>
      <c r="F142" s="57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4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 t="s">
        <v>144</v>
      </c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</row>
    <row r="143" spans="1:59" ht="22.5" outlineLevel="1" x14ac:dyDescent="0.2">
      <c r="A143" s="14"/>
      <c r="B143" s="14"/>
      <c r="C143" s="43" t="s">
        <v>316</v>
      </c>
      <c r="D143" s="25"/>
      <c r="E143" s="29">
        <v>12</v>
      </c>
      <c r="F143" s="57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4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 t="s">
        <v>144</v>
      </c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</row>
    <row r="144" spans="1:59" outlineLevel="1" x14ac:dyDescent="0.2">
      <c r="A144" s="14">
        <v>48</v>
      </c>
      <c r="B144" s="14" t="s">
        <v>317</v>
      </c>
      <c r="C144" s="42" t="s">
        <v>318</v>
      </c>
      <c r="D144" s="24" t="s">
        <v>148</v>
      </c>
      <c r="E144" s="28">
        <v>291.2</v>
      </c>
      <c r="F144" s="57"/>
      <c r="G144" s="33">
        <f>ROUND(E144*F144,2)</f>
        <v>0</v>
      </c>
      <c r="H144" s="33">
        <v>0</v>
      </c>
      <c r="I144" s="33">
        <f>ROUND(E144*H144,2)</f>
        <v>0</v>
      </c>
      <c r="J144" s="33">
        <v>171.5</v>
      </c>
      <c r="K144" s="33">
        <f>ROUND(E144*J144,2)</f>
        <v>49940.800000000003</v>
      </c>
      <c r="L144" s="33">
        <v>21</v>
      </c>
      <c r="M144" s="33">
        <f>G144*(1+L144/100)</f>
        <v>0</v>
      </c>
      <c r="N144" s="33">
        <v>1.5800000000000002E-2</v>
      </c>
      <c r="O144" s="33">
        <f>ROUND(E144*N144,2)</f>
        <v>4.5999999999999996</v>
      </c>
      <c r="P144" s="33">
        <v>0</v>
      </c>
      <c r="Q144" s="33">
        <f>ROUND(E144*P144,2)</f>
        <v>0</v>
      </c>
      <c r="R144" s="34" t="s">
        <v>315</v>
      </c>
      <c r="S144" s="33" t="s">
        <v>141</v>
      </c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 t="s">
        <v>142</v>
      </c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</row>
    <row r="145" spans="1:59" outlineLevel="1" x14ac:dyDescent="0.2">
      <c r="A145" s="14"/>
      <c r="B145" s="14"/>
      <c r="C145" s="43" t="s">
        <v>247</v>
      </c>
      <c r="D145" s="25"/>
      <c r="E145" s="29"/>
      <c r="F145" s="57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4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 t="s">
        <v>144</v>
      </c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</row>
    <row r="146" spans="1:59" outlineLevel="1" x14ac:dyDescent="0.2">
      <c r="A146" s="14"/>
      <c r="B146" s="14"/>
      <c r="C146" s="43" t="s">
        <v>319</v>
      </c>
      <c r="D146" s="25"/>
      <c r="E146" s="29">
        <v>8.8000000000000007</v>
      </c>
      <c r="F146" s="57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4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 t="s">
        <v>144</v>
      </c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</row>
    <row r="147" spans="1:59" ht="22.5" outlineLevel="1" x14ac:dyDescent="0.2">
      <c r="A147" s="14"/>
      <c r="B147" s="14"/>
      <c r="C147" s="43" t="s">
        <v>320</v>
      </c>
      <c r="D147" s="25"/>
      <c r="E147" s="29">
        <v>16</v>
      </c>
      <c r="F147" s="57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4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 t="s">
        <v>144</v>
      </c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</row>
    <row r="148" spans="1:59" ht="22.5" outlineLevel="1" x14ac:dyDescent="0.2">
      <c r="A148" s="14"/>
      <c r="B148" s="14"/>
      <c r="C148" s="43" t="s">
        <v>321</v>
      </c>
      <c r="D148" s="25"/>
      <c r="E148" s="29">
        <v>36</v>
      </c>
      <c r="F148" s="57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4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 t="s">
        <v>144</v>
      </c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</row>
    <row r="149" spans="1:59" ht="22.5" outlineLevel="1" x14ac:dyDescent="0.2">
      <c r="A149" s="14"/>
      <c r="B149" s="14"/>
      <c r="C149" s="43" t="s">
        <v>322</v>
      </c>
      <c r="D149" s="25"/>
      <c r="E149" s="29">
        <v>20</v>
      </c>
      <c r="F149" s="57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4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 t="s">
        <v>144</v>
      </c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</row>
    <row r="150" spans="1:59" outlineLevel="1" x14ac:dyDescent="0.2">
      <c r="A150" s="14"/>
      <c r="B150" s="14"/>
      <c r="C150" s="43" t="s">
        <v>250</v>
      </c>
      <c r="D150" s="25"/>
      <c r="E150" s="29"/>
      <c r="F150" s="57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4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 t="s">
        <v>144</v>
      </c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</row>
    <row r="151" spans="1:59" ht="22.5" outlineLevel="1" x14ac:dyDescent="0.2">
      <c r="A151" s="14"/>
      <c r="B151" s="14"/>
      <c r="C151" s="43" t="s">
        <v>323</v>
      </c>
      <c r="D151" s="25"/>
      <c r="E151" s="29">
        <v>33.799999999999997</v>
      </c>
      <c r="F151" s="57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4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 t="s">
        <v>144</v>
      </c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</row>
    <row r="152" spans="1:59" outlineLevel="1" x14ac:dyDescent="0.2">
      <c r="A152" s="14"/>
      <c r="B152" s="14"/>
      <c r="C152" s="43" t="s">
        <v>324</v>
      </c>
      <c r="D152" s="25"/>
      <c r="E152" s="29">
        <v>27.6</v>
      </c>
      <c r="F152" s="57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4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 t="s">
        <v>144</v>
      </c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</row>
    <row r="153" spans="1:59" outlineLevel="1" x14ac:dyDescent="0.2">
      <c r="A153" s="14"/>
      <c r="B153" s="14"/>
      <c r="C153" s="43" t="s">
        <v>325</v>
      </c>
      <c r="D153" s="25"/>
      <c r="E153" s="29">
        <v>13</v>
      </c>
      <c r="F153" s="57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4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 t="s">
        <v>144</v>
      </c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</row>
    <row r="154" spans="1:59" ht="22.5" outlineLevel="1" x14ac:dyDescent="0.2">
      <c r="A154" s="14"/>
      <c r="B154" s="14"/>
      <c r="C154" s="43" t="s">
        <v>326</v>
      </c>
      <c r="D154" s="25"/>
      <c r="E154" s="29">
        <v>16</v>
      </c>
      <c r="F154" s="57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4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 t="s">
        <v>144</v>
      </c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</row>
    <row r="155" spans="1:59" outlineLevel="1" x14ac:dyDescent="0.2">
      <c r="A155" s="14"/>
      <c r="B155" s="14"/>
      <c r="C155" s="43" t="s">
        <v>327</v>
      </c>
      <c r="D155" s="25"/>
      <c r="E155" s="29">
        <v>120</v>
      </c>
      <c r="F155" s="57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4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 t="s">
        <v>144</v>
      </c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</row>
    <row r="156" spans="1:59" outlineLevel="1" x14ac:dyDescent="0.2">
      <c r="A156" s="14">
        <v>49</v>
      </c>
      <c r="B156" s="14" t="s">
        <v>328</v>
      </c>
      <c r="C156" s="42" t="s">
        <v>329</v>
      </c>
      <c r="D156" s="24" t="s">
        <v>139</v>
      </c>
      <c r="E156" s="28">
        <v>18</v>
      </c>
      <c r="F156" s="57"/>
      <c r="G156" s="33">
        <f>ROUND(E156*F156,2)</f>
        <v>0</v>
      </c>
      <c r="H156" s="33">
        <v>0</v>
      </c>
      <c r="I156" s="33">
        <f>ROUND(E156*H156,2)</f>
        <v>0</v>
      </c>
      <c r="J156" s="33">
        <v>33.200000000000003</v>
      </c>
      <c r="K156" s="33">
        <f>ROUND(E156*J156,2)</f>
        <v>597.6</v>
      </c>
      <c r="L156" s="33">
        <v>21</v>
      </c>
      <c r="M156" s="33">
        <f>G156*(1+L156/100)</f>
        <v>0</v>
      </c>
      <c r="N156" s="33">
        <v>7.3499999999999998E-3</v>
      </c>
      <c r="O156" s="33">
        <f>ROUND(E156*N156,2)</f>
        <v>0.13</v>
      </c>
      <c r="P156" s="33">
        <v>0</v>
      </c>
      <c r="Q156" s="33">
        <f>ROUND(E156*P156,2)</f>
        <v>0</v>
      </c>
      <c r="R156" s="34" t="s">
        <v>315</v>
      </c>
      <c r="S156" s="33" t="s">
        <v>141</v>
      </c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 t="s">
        <v>142</v>
      </c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</row>
    <row r="157" spans="1:59" outlineLevel="1" x14ac:dyDescent="0.2">
      <c r="A157" s="14"/>
      <c r="B157" s="14"/>
      <c r="C157" s="43" t="s">
        <v>330</v>
      </c>
      <c r="D157" s="25"/>
      <c r="E157" s="29">
        <v>18</v>
      </c>
      <c r="F157" s="57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4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 t="s">
        <v>144</v>
      </c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</row>
    <row r="158" spans="1:59" outlineLevel="1" x14ac:dyDescent="0.2">
      <c r="A158" s="14">
        <v>50</v>
      </c>
      <c r="B158" s="14" t="s">
        <v>331</v>
      </c>
      <c r="C158" s="42" t="s">
        <v>332</v>
      </c>
      <c r="D158" s="24" t="s">
        <v>139</v>
      </c>
      <c r="E158" s="28">
        <v>18</v>
      </c>
      <c r="F158" s="57"/>
      <c r="G158" s="33">
        <f>ROUND(E158*F158,2)</f>
        <v>0</v>
      </c>
      <c r="H158" s="33">
        <v>0</v>
      </c>
      <c r="I158" s="33">
        <f>ROUND(E158*H158,2)</f>
        <v>0</v>
      </c>
      <c r="J158" s="33">
        <v>28.1</v>
      </c>
      <c r="K158" s="33">
        <f>ROUND(E158*J158,2)</f>
        <v>505.8</v>
      </c>
      <c r="L158" s="33">
        <v>21</v>
      </c>
      <c r="M158" s="33">
        <f>G158*(1+L158/100)</f>
        <v>0</v>
      </c>
      <c r="N158" s="33">
        <v>0</v>
      </c>
      <c r="O158" s="33">
        <f>ROUND(E158*N158,2)</f>
        <v>0</v>
      </c>
      <c r="P158" s="33">
        <v>0</v>
      </c>
      <c r="Q158" s="33">
        <f>ROUND(E158*P158,2)</f>
        <v>0</v>
      </c>
      <c r="R158" s="34" t="s">
        <v>315</v>
      </c>
      <c r="S158" s="33" t="s">
        <v>141</v>
      </c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 t="s">
        <v>142</v>
      </c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</row>
    <row r="159" spans="1:59" outlineLevel="1" x14ac:dyDescent="0.2">
      <c r="A159" s="14">
        <v>51</v>
      </c>
      <c r="B159" s="14" t="s">
        <v>333</v>
      </c>
      <c r="C159" s="42" t="s">
        <v>334</v>
      </c>
      <c r="D159" s="24" t="s">
        <v>139</v>
      </c>
      <c r="E159" s="28">
        <v>18</v>
      </c>
      <c r="F159" s="57"/>
      <c r="G159" s="33">
        <f>ROUND(E159*F159,2)</f>
        <v>0</v>
      </c>
      <c r="H159" s="33">
        <v>0</v>
      </c>
      <c r="I159" s="33">
        <f>ROUND(E159*H159,2)</f>
        <v>0</v>
      </c>
      <c r="J159" s="33">
        <v>19.399999999999999</v>
      </c>
      <c r="K159" s="33">
        <f>ROUND(E159*J159,2)</f>
        <v>349.2</v>
      </c>
      <c r="L159" s="33">
        <v>21</v>
      </c>
      <c r="M159" s="33">
        <f>G159*(1+L159/100)</f>
        <v>0</v>
      </c>
      <c r="N159" s="33">
        <v>0</v>
      </c>
      <c r="O159" s="33">
        <f>ROUND(E159*N159,2)</f>
        <v>0</v>
      </c>
      <c r="P159" s="33">
        <v>0</v>
      </c>
      <c r="Q159" s="33">
        <f>ROUND(E159*P159,2)</f>
        <v>0</v>
      </c>
      <c r="R159" s="34" t="s">
        <v>315</v>
      </c>
      <c r="S159" s="33" t="s">
        <v>141</v>
      </c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 t="s">
        <v>142</v>
      </c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</row>
    <row r="160" spans="1:59" outlineLevel="1" x14ac:dyDescent="0.2">
      <c r="A160" s="14">
        <v>52</v>
      </c>
      <c r="B160" s="14" t="s">
        <v>335</v>
      </c>
      <c r="C160" s="42" t="s">
        <v>336</v>
      </c>
      <c r="D160" s="24" t="s">
        <v>148</v>
      </c>
      <c r="E160" s="28">
        <v>6.75</v>
      </c>
      <c r="F160" s="57"/>
      <c r="G160" s="33">
        <f>ROUND(E160*F160,2)</f>
        <v>0</v>
      </c>
      <c r="H160" s="33">
        <v>0</v>
      </c>
      <c r="I160" s="33">
        <f>ROUND(E160*H160,2)</f>
        <v>0</v>
      </c>
      <c r="J160" s="33">
        <v>64.3</v>
      </c>
      <c r="K160" s="33">
        <f>ROUND(E160*J160,2)</f>
        <v>434.03</v>
      </c>
      <c r="L160" s="33">
        <v>21</v>
      </c>
      <c r="M160" s="33">
        <f>G160*(1+L160/100)</f>
        <v>0</v>
      </c>
      <c r="N160" s="33">
        <v>1.6910000000000001E-2</v>
      </c>
      <c r="O160" s="33">
        <f>ROUND(E160*N160,2)</f>
        <v>0.11</v>
      </c>
      <c r="P160" s="33">
        <v>0</v>
      </c>
      <c r="Q160" s="33">
        <f>ROUND(E160*P160,2)</f>
        <v>0</v>
      </c>
      <c r="R160" s="34" t="s">
        <v>315</v>
      </c>
      <c r="S160" s="33" t="s">
        <v>141</v>
      </c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 t="s">
        <v>142</v>
      </c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</row>
    <row r="161" spans="1:59" outlineLevel="1" x14ac:dyDescent="0.2">
      <c r="A161" s="14"/>
      <c r="B161" s="14"/>
      <c r="C161" s="43" t="s">
        <v>337</v>
      </c>
      <c r="D161" s="25"/>
      <c r="E161" s="29">
        <v>6.75</v>
      </c>
      <c r="F161" s="57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4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 t="s">
        <v>144</v>
      </c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</row>
    <row r="162" spans="1:59" outlineLevel="1" x14ac:dyDescent="0.2">
      <c r="A162" s="14">
        <v>53</v>
      </c>
      <c r="B162" s="14" t="s">
        <v>338</v>
      </c>
      <c r="C162" s="42" t="s">
        <v>339</v>
      </c>
      <c r="D162" s="24" t="s">
        <v>148</v>
      </c>
      <c r="E162" s="28">
        <v>6.75</v>
      </c>
      <c r="F162" s="57"/>
      <c r="G162" s="33">
        <f>ROUND(E162*F162,2)</f>
        <v>0</v>
      </c>
      <c r="H162" s="33">
        <v>0</v>
      </c>
      <c r="I162" s="33">
        <f>ROUND(E162*H162,2)</f>
        <v>0</v>
      </c>
      <c r="J162" s="33">
        <v>49.1</v>
      </c>
      <c r="K162" s="33">
        <f>ROUND(E162*J162,2)</f>
        <v>331.43</v>
      </c>
      <c r="L162" s="33">
        <v>21</v>
      </c>
      <c r="M162" s="33">
        <f>G162*(1+L162/100)</f>
        <v>0</v>
      </c>
      <c r="N162" s="33">
        <v>0</v>
      </c>
      <c r="O162" s="33">
        <f>ROUND(E162*N162,2)</f>
        <v>0</v>
      </c>
      <c r="P162" s="33">
        <v>0</v>
      </c>
      <c r="Q162" s="33">
        <f>ROUND(E162*P162,2)</f>
        <v>0</v>
      </c>
      <c r="R162" s="34" t="s">
        <v>315</v>
      </c>
      <c r="S162" s="33" t="s">
        <v>141</v>
      </c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 t="s">
        <v>142</v>
      </c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</row>
    <row r="163" spans="1:59" x14ac:dyDescent="0.2">
      <c r="A163" s="20" t="s">
        <v>135</v>
      </c>
      <c r="B163" s="20" t="s">
        <v>71</v>
      </c>
      <c r="C163" s="44" t="s">
        <v>72</v>
      </c>
      <c r="D163" s="26"/>
      <c r="E163" s="30"/>
      <c r="F163" s="58"/>
      <c r="G163" s="35">
        <f>SUM(G164:G241)</f>
        <v>0</v>
      </c>
      <c r="H163" s="35"/>
      <c r="I163" s="35">
        <f>SUM(I164:I241)</f>
        <v>10473.800000000001</v>
      </c>
      <c r="J163" s="35"/>
      <c r="K163" s="35">
        <f>SUM(K164:K241)</f>
        <v>218997.44000000006</v>
      </c>
      <c r="L163" s="35"/>
      <c r="M163" s="35">
        <f>SUM(M164:M241)</f>
        <v>0</v>
      </c>
      <c r="N163" s="35"/>
      <c r="O163" s="35">
        <f>SUM(O164:O241)</f>
        <v>20.369999999999997</v>
      </c>
      <c r="P163" s="35"/>
      <c r="Q163" s="35">
        <f>SUM(Q164:Q241)</f>
        <v>33.69</v>
      </c>
      <c r="R163" s="36"/>
      <c r="S163" s="35"/>
      <c r="AD163" t="s">
        <v>136</v>
      </c>
    </row>
    <row r="164" spans="1:59" outlineLevel="1" x14ac:dyDescent="0.2">
      <c r="A164" s="14">
        <v>54</v>
      </c>
      <c r="B164" s="14" t="s">
        <v>340</v>
      </c>
      <c r="C164" s="42" t="s">
        <v>341</v>
      </c>
      <c r="D164" s="24" t="s">
        <v>139</v>
      </c>
      <c r="E164" s="28">
        <v>2.1360000000000001</v>
      </c>
      <c r="F164" s="57"/>
      <c r="G164" s="33">
        <f>ROUND(E164*F164,2)</f>
        <v>0</v>
      </c>
      <c r="H164" s="33">
        <v>0</v>
      </c>
      <c r="I164" s="33">
        <f>ROUND(E164*H164,2)</f>
        <v>0</v>
      </c>
      <c r="J164" s="33">
        <v>909</v>
      </c>
      <c r="K164" s="33">
        <f>ROUND(E164*J164,2)</f>
        <v>1941.62</v>
      </c>
      <c r="L164" s="33">
        <v>21</v>
      </c>
      <c r="M164" s="33">
        <f>G164*(1+L164/100)</f>
        <v>0</v>
      </c>
      <c r="N164" s="33">
        <v>1.2800000000000001E-3</v>
      </c>
      <c r="O164" s="33">
        <f>ROUND(E164*N164,2)</f>
        <v>0</v>
      </c>
      <c r="P164" s="33">
        <v>1.8</v>
      </c>
      <c r="Q164" s="33">
        <f>ROUND(E164*P164,2)</f>
        <v>3.84</v>
      </c>
      <c r="R164" s="34" t="s">
        <v>342</v>
      </c>
      <c r="S164" s="33" t="s">
        <v>141</v>
      </c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 t="s">
        <v>142</v>
      </c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</row>
    <row r="165" spans="1:59" outlineLevel="1" x14ac:dyDescent="0.2">
      <c r="A165" s="14"/>
      <c r="B165" s="14"/>
      <c r="C165" s="43" t="s">
        <v>343</v>
      </c>
      <c r="D165" s="25"/>
      <c r="E165" s="29">
        <v>1.736</v>
      </c>
      <c r="F165" s="57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4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 t="s">
        <v>144</v>
      </c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</row>
    <row r="166" spans="1:59" outlineLevel="1" x14ac:dyDescent="0.2">
      <c r="A166" s="14"/>
      <c r="B166" s="14"/>
      <c r="C166" s="43" t="s">
        <v>344</v>
      </c>
      <c r="D166" s="25"/>
      <c r="E166" s="29">
        <v>0.4</v>
      </c>
      <c r="F166" s="57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4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 t="s">
        <v>144</v>
      </c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</row>
    <row r="167" spans="1:59" outlineLevel="1" x14ac:dyDescent="0.2">
      <c r="A167" s="14">
        <v>55</v>
      </c>
      <c r="B167" s="14" t="s">
        <v>345</v>
      </c>
      <c r="C167" s="42" t="s">
        <v>346</v>
      </c>
      <c r="D167" s="24" t="s">
        <v>139</v>
      </c>
      <c r="E167" s="28">
        <v>2.7431299999999998</v>
      </c>
      <c r="F167" s="57"/>
      <c r="G167" s="33">
        <f>ROUND(E167*F167,2)</f>
        <v>0</v>
      </c>
      <c r="H167" s="33">
        <v>113</v>
      </c>
      <c r="I167" s="33">
        <f>ROUND(E167*H167,2)</f>
        <v>309.97000000000003</v>
      </c>
      <c r="J167" s="33">
        <v>3002</v>
      </c>
      <c r="K167" s="33">
        <f>ROUND(E167*J167,2)</f>
        <v>8234.8799999999992</v>
      </c>
      <c r="L167" s="33">
        <v>21</v>
      </c>
      <c r="M167" s="33">
        <f>G167*(1+L167/100)</f>
        <v>0</v>
      </c>
      <c r="N167" s="33">
        <v>3.0999999999999999E-3</v>
      </c>
      <c r="O167" s="33">
        <f>ROUND(E167*N167,2)</f>
        <v>0.01</v>
      </c>
      <c r="P167" s="33">
        <v>1.6</v>
      </c>
      <c r="Q167" s="33">
        <f>ROUND(E167*P167,2)</f>
        <v>4.3899999999999997</v>
      </c>
      <c r="R167" s="34" t="s">
        <v>342</v>
      </c>
      <c r="S167" s="33" t="s">
        <v>141</v>
      </c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 t="s">
        <v>142</v>
      </c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</row>
    <row r="168" spans="1:59" outlineLevel="1" x14ac:dyDescent="0.2">
      <c r="A168" s="14"/>
      <c r="B168" s="14"/>
      <c r="C168" s="43" t="s">
        <v>347</v>
      </c>
      <c r="D168" s="25"/>
      <c r="E168" s="29">
        <v>2.7431299999999998</v>
      </c>
      <c r="F168" s="57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4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 t="s">
        <v>144</v>
      </c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</row>
    <row r="169" spans="1:59" outlineLevel="1" x14ac:dyDescent="0.2">
      <c r="A169" s="14">
        <v>56</v>
      </c>
      <c r="B169" s="14" t="s">
        <v>348</v>
      </c>
      <c r="C169" s="42" t="s">
        <v>349</v>
      </c>
      <c r="D169" s="24" t="s">
        <v>139</v>
      </c>
      <c r="E169" s="28">
        <v>1.5674999999999999</v>
      </c>
      <c r="F169" s="57"/>
      <c r="G169" s="33">
        <f>ROUND(E169*F169,2)</f>
        <v>0</v>
      </c>
      <c r="H169" s="33">
        <v>0</v>
      </c>
      <c r="I169" s="33">
        <f>ROUND(E169*H169,2)</f>
        <v>0</v>
      </c>
      <c r="J169" s="33">
        <v>3255</v>
      </c>
      <c r="K169" s="33">
        <f>ROUND(E169*J169,2)</f>
        <v>5102.21</v>
      </c>
      <c r="L169" s="33">
        <v>21</v>
      </c>
      <c r="M169" s="33">
        <f>G169*(1+L169/100)</f>
        <v>0</v>
      </c>
      <c r="N169" s="33">
        <v>0</v>
      </c>
      <c r="O169" s="33">
        <f>ROUND(E169*N169,2)</f>
        <v>0</v>
      </c>
      <c r="P169" s="33">
        <v>2.2000000000000002</v>
      </c>
      <c r="Q169" s="33">
        <f>ROUND(E169*P169,2)</f>
        <v>3.45</v>
      </c>
      <c r="R169" s="34" t="s">
        <v>342</v>
      </c>
      <c r="S169" s="33" t="s">
        <v>141</v>
      </c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 t="s">
        <v>142</v>
      </c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</row>
    <row r="170" spans="1:59" outlineLevel="1" x14ac:dyDescent="0.2">
      <c r="A170" s="14"/>
      <c r="B170" s="14"/>
      <c r="C170" s="43" t="s">
        <v>350</v>
      </c>
      <c r="D170" s="25"/>
      <c r="E170" s="29">
        <v>1.5674999999999999</v>
      </c>
      <c r="F170" s="57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4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 t="s">
        <v>144</v>
      </c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</row>
    <row r="171" spans="1:59" outlineLevel="1" x14ac:dyDescent="0.2">
      <c r="A171" s="14">
        <v>57</v>
      </c>
      <c r="B171" s="14" t="s">
        <v>351</v>
      </c>
      <c r="C171" s="42" t="s">
        <v>352</v>
      </c>
      <c r="D171" s="24" t="s">
        <v>148</v>
      </c>
      <c r="E171" s="28">
        <v>303.95</v>
      </c>
      <c r="F171" s="57"/>
      <c r="G171" s="33">
        <f>ROUND(E171*F171,2)</f>
        <v>0</v>
      </c>
      <c r="H171" s="33">
        <v>0</v>
      </c>
      <c r="I171" s="33">
        <f>ROUND(E171*H171,2)</f>
        <v>0</v>
      </c>
      <c r="J171" s="33">
        <v>352</v>
      </c>
      <c r="K171" s="33">
        <f>ROUND(E171*J171,2)</f>
        <v>106990.39999999999</v>
      </c>
      <c r="L171" s="33">
        <v>21</v>
      </c>
      <c r="M171" s="33">
        <f>G171*(1+L171/100)</f>
        <v>0</v>
      </c>
      <c r="N171" s="33">
        <v>0</v>
      </c>
      <c r="O171" s="33">
        <f>ROUND(E171*N171,2)</f>
        <v>0</v>
      </c>
      <c r="P171" s="33">
        <v>1.26E-2</v>
      </c>
      <c r="Q171" s="33">
        <f>ROUND(E171*P171,2)</f>
        <v>3.83</v>
      </c>
      <c r="R171" s="34" t="s">
        <v>342</v>
      </c>
      <c r="S171" s="33" t="s">
        <v>141</v>
      </c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 t="s">
        <v>142</v>
      </c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</row>
    <row r="172" spans="1:59" outlineLevel="1" x14ac:dyDescent="0.2">
      <c r="A172" s="14"/>
      <c r="B172" s="14"/>
      <c r="C172" s="43" t="s">
        <v>353</v>
      </c>
      <c r="D172" s="25"/>
      <c r="E172" s="29"/>
      <c r="F172" s="57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4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 t="s">
        <v>144</v>
      </c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</row>
    <row r="173" spans="1:59" outlineLevel="1" x14ac:dyDescent="0.2">
      <c r="A173" s="14"/>
      <c r="B173" s="14"/>
      <c r="C173" s="43" t="s">
        <v>354</v>
      </c>
      <c r="D173" s="25"/>
      <c r="E173" s="29">
        <v>43.55</v>
      </c>
      <c r="F173" s="57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4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 t="s">
        <v>144</v>
      </c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</row>
    <row r="174" spans="1:59" outlineLevel="1" x14ac:dyDescent="0.2">
      <c r="A174" s="14"/>
      <c r="B174" s="14"/>
      <c r="C174" s="43" t="s">
        <v>355</v>
      </c>
      <c r="D174" s="25"/>
      <c r="E174" s="29">
        <v>6</v>
      </c>
      <c r="F174" s="57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4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 t="s">
        <v>144</v>
      </c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</row>
    <row r="175" spans="1:59" outlineLevel="1" x14ac:dyDescent="0.2">
      <c r="A175" s="14"/>
      <c r="B175" s="14"/>
      <c r="C175" s="43" t="s">
        <v>356</v>
      </c>
      <c r="D175" s="25"/>
      <c r="E175" s="29">
        <v>15.6</v>
      </c>
      <c r="F175" s="57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4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 t="s">
        <v>144</v>
      </c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</row>
    <row r="176" spans="1:59" outlineLevel="1" x14ac:dyDescent="0.2">
      <c r="A176" s="14"/>
      <c r="B176" s="14"/>
      <c r="C176" s="43" t="s">
        <v>357</v>
      </c>
      <c r="D176" s="25"/>
      <c r="E176" s="29">
        <v>6.9</v>
      </c>
      <c r="F176" s="57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4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 t="s">
        <v>144</v>
      </c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</row>
    <row r="177" spans="1:59" outlineLevel="1" x14ac:dyDescent="0.2">
      <c r="A177" s="14"/>
      <c r="B177" s="14"/>
      <c r="C177" s="43" t="s">
        <v>358</v>
      </c>
      <c r="D177" s="25"/>
      <c r="E177" s="29"/>
      <c r="F177" s="57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4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 t="s">
        <v>144</v>
      </c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</row>
    <row r="178" spans="1:59" outlineLevel="1" x14ac:dyDescent="0.2">
      <c r="A178" s="14"/>
      <c r="B178" s="14"/>
      <c r="C178" s="43" t="s">
        <v>359</v>
      </c>
      <c r="D178" s="25"/>
      <c r="E178" s="29">
        <v>6.07</v>
      </c>
      <c r="F178" s="57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4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 t="s">
        <v>144</v>
      </c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</row>
    <row r="179" spans="1:59" outlineLevel="1" x14ac:dyDescent="0.2">
      <c r="A179" s="14"/>
      <c r="B179" s="14"/>
      <c r="C179" s="43" t="s">
        <v>360</v>
      </c>
      <c r="D179" s="25"/>
      <c r="E179" s="29">
        <v>5.1100000000000003</v>
      </c>
      <c r="F179" s="57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4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 t="s">
        <v>144</v>
      </c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</row>
    <row r="180" spans="1:59" outlineLevel="1" x14ac:dyDescent="0.2">
      <c r="A180" s="14"/>
      <c r="B180" s="14"/>
      <c r="C180" s="43" t="s">
        <v>361</v>
      </c>
      <c r="D180" s="25"/>
      <c r="E180" s="29"/>
      <c r="F180" s="57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4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 t="s">
        <v>144</v>
      </c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</row>
    <row r="181" spans="1:59" outlineLevel="1" x14ac:dyDescent="0.2">
      <c r="A181" s="14"/>
      <c r="B181" s="14"/>
      <c r="C181" s="43" t="s">
        <v>362</v>
      </c>
      <c r="D181" s="25"/>
      <c r="E181" s="29">
        <v>13.86</v>
      </c>
      <c r="F181" s="57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4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 t="s">
        <v>144</v>
      </c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</row>
    <row r="182" spans="1:59" outlineLevel="1" x14ac:dyDescent="0.2">
      <c r="A182" s="14"/>
      <c r="B182" s="14"/>
      <c r="C182" s="43" t="s">
        <v>363</v>
      </c>
      <c r="D182" s="25"/>
      <c r="E182" s="29">
        <v>38.36</v>
      </c>
      <c r="F182" s="57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4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 t="s">
        <v>144</v>
      </c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</row>
    <row r="183" spans="1:59" outlineLevel="1" x14ac:dyDescent="0.2">
      <c r="A183" s="14"/>
      <c r="B183" s="14"/>
      <c r="C183" s="43" t="s">
        <v>364</v>
      </c>
      <c r="D183" s="25"/>
      <c r="E183" s="29">
        <v>168.5</v>
      </c>
      <c r="F183" s="57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4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 t="s">
        <v>144</v>
      </c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</row>
    <row r="184" spans="1:59" outlineLevel="1" x14ac:dyDescent="0.2">
      <c r="A184" s="14">
        <v>58</v>
      </c>
      <c r="B184" s="14" t="s">
        <v>365</v>
      </c>
      <c r="C184" s="42" t="s">
        <v>366</v>
      </c>
      <c r="D184" s="24" t="s">
        <v>148</v>
      </c>
      <c r="E184" s="28">
        <v>54.97</v>
      </c>
      <c r="F184" s="57"/>
      <c r="G184" s="33">
        <f>ROUND(E184*F184,2)</f>
        <v>0</v>
      </c>
      <c r="H184" s="33">
        <v>0</v>
      </c>
      <c r="I184" s="33">
        <f>ROUND(E184*H184,2)</f>
        <v>0</v>
      </c>
      <c r="J184" s="33">
        <v>73.5</v>
      </c>
      <c r="K184" s="33">
        <f>ROUND(E184*J184,2)</f>
        <v>4040.3</v>
      </c>
      <c r="L184" s="33">
        <v>21</v>
      </c>
      <c r="M184" s="33">
        <f>G184*(1+L184/100)</f>
        <v>0</v>
      </c>
      <c r="N184" s="33">
        <v>0</v>
      </c>
      <c r="O184" s="33">
        <f>ROUND(E184*N184,2)</f>
        <v>0</v>
      </c>
      <c r="P184" s="33">
        <v>0.02</v>
      </c>
      <c r="Q184" s="33">
        <f>ROUND(E184*P184,2)</f>
        <v>1.1000000000000001</v>
      </c>
      <c r="R184" s="34" t="s">
        <v>342</v>
      </c>
      <c r="S184" s="33" t="s">
        <v>141</v>
      </c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 t="s">
        <v>142</v>
      </c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</row>
    <row r="185" spans="1:59" outlineLevel="1" x14ac:dyDescent="0.2">
      <c r="A185" s="14"/>
      <c r="B185" s="14"/>
      <c r="C185" s="43" t="s">
        <v>354</v>
      </c>
      <c r="D185" s="25"/>
      <c r="E185" s="29">
        <v>43.55</v>
      </c>
      <c r="F185" s="57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4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 t="s">
        <v>144</v>
      </c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</row>
    <row r="186" spans="1:59" outlineLevel="1" x14ac:dyDescent="0.2">
      <c r="A186" s="14"/>
      <c r="B186" s="14"/>
      <c r="C186" s="43" t="s">
        <v>367</v>
      </c>
      <c r="D186" s="25"/>
      <c r="E186" s="29">
        <v>6.07</v>
      </c>
      <c r="F186" s="57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4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 t="s">
        <v>144</v>
      </c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</row>
    <row r="187" spans="1:59" outlineLevel="1" x14ac:dyDescent="0.2">
      <c r="A187" s="14"/>
      <c r="B187" s="14"/>
      <c r="C187" s="43" t="s">
        <v>368</v>
      </c>
      <c r="D187" s="25"/>
      <c r="E187" s="29">
        <v>5.35</v>
      </c>
      <c r="F187" s="57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4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 t="s">
        <v>144</v>
      </c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</row>
    <row r="188" spans="1:59" outlineLevel="1" x14ac:dyDescent="0.2">
      <c r="A188" s="14">
        <v>59</v>
      </c>
      <c r="B188" s="14" t="s">
        <v>369</v>
      </c>
      <c r="C188" s="42" t="s">
        <v>370</v>
      </c>
      <c r="D188" s="24" t="s">
        <v>148</v>
      </c>
      <c r="E188" s="28">
        <v>2.35</v>
      </c>
      <c r="F188" s="57"/>
      <c r="G188" s="33">
        <f>ROUND(E188*F188,2)</f>
        <v>0</v>
      </c>
      <c r="H188" s="33">
        <v>56.98</v>
      </c>
      <c r="I188" s="33">
        <f>ROUND(E188*H188,2)</f>
        <v>133.9</v>
      </c>
      <c r="J188" s="33">
        <v>167.52</v>
      </c>
      <c r="K188" s="33">
        <f>ROUND(E188*J188,2)</f>
        <v>393.67</v>
      </c>
      <c r="L188" s="33">
        <v>21</v>
      </c>
      <c r="M188" s="33">
        <f>G188*(1+L188/100)</f>
        <v>0</v>
      </c>
      <c r="N188" s="33">
        <v>9.2000000000000003E-4</v>
      </c>
      <c r="O188" s="33">
        <f>ROUND(E188*N188,2)</f>
        <v>0</v>
      </c>
      <c r="P188" s="33">
        <v>5.3999999999999999E-2</v>
      </c>
      <c r="Q188" s="33">
        <f>ROUND(E188*P188,2)</f>
        <v>0.13</v>
      </c>
      <c r="R188" s="34" t="s">
        <v>342</v>
      </c>
      <c r="S188" s="33" t="s">
        <v>141</v>
      </c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 t="s">
        <v>142</v>
      </c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</row>
    <row r="189" spans="1:59" outlineLevel="1" x14ac:dyDescent="0.2">
      <c r="A189" s="14"/>
      <c r="B189" s="14"/>
      <c r="C189" s="43" t="s">
        <v>371</v>
      </c>
      <c r="D189" s="25"/>
      <c r="E189" s="29">
        <v>2.35</v>
      </c>
      <c r="F189" s="57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4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 t="s">
        <v>144</v>
      </c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</row>
    <row r="190" spans="1:59" outlineLevel="1" x14ac:dyDescent="0.2">
      <c r="A190" s="14">
        <v>60</v>
      </c>
      <c r="B190" s="14" t="s">
        <v>372</v>
      </c>
      <c r="C190" s="42" t="s">
        <v>373</v>
      </c>
      <c r="D190" s="24" t="s">
        <v>148</v>
      </c>
      <c r="E190" s="28">
        <v>10.23</v>
      </c>
      <c r="F190" s="57"/>
      <c r="G190" s="33">
        <f>ROUND(E190*F190,2)</f>
        <v>0</v>
      </c>
      <c r="H190" s="33">
        <v>33.03</v>
      </c>
      <c r="I190" s="33">
        <f>ROUND(E190*H190,2)</f>
        <v>337.9</v>
      </c>
      <c r="J190" s="33">
        <v>159.47</v>
      </c>
      <c r="K190" s="33">
        <f>ROUND(E190*J190,2)</f>
        <v>1631.38</v>
      </c>
      <c r="L190" s="33">
        <v>21</v>
      </c>
      <c r="M190" s="33">
        <f>G190*(1+L190/100)</f>
        <v>0</v>
      </c>
      <c r="N190" s="33">
        <v>8.1999999999999998E-4</v>
      </c>
      <c r="O190" s="33">
        <f>ROUND(E190*N190,2)</f>
        <v>0.01</v>
      </c>
      <c r="P190" s="33">
        <v>4.7E-2</v>
      </c>
      <c r="Q190" s="33">
        <f>ROUND(E190*P190,2)</f>
        <v>0.48</v>
      </c>
      <c r="R190" s="34" t="s">
        <v>342</v>
      </c>
      <c r="S190" s="33" t="s">
        <v>141</v>
      </c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 t="s">
        <v>142</v>
      </c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</row>
    <row r="191" spans="1:59" outlineLevel="1" x14ac:dyDescent="0.2">
      <c r="A191" s="14"/>
      <c r="B191" s="14"/>
      <c r="C191" s="43" t="s">
        <v>374</v>
      </c>
      <c r="D191" s="25"/>
      <c r="E191" s="29">
        <v>10.23</v>
      </c>
      <c r="F191" s="57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4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 t="s">
        <v>144</v>
      </c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</row>
    <row r="192" spans="1:59" outlineLevel="1" x14ac:dyDescent="0.2">
      <c r="A192" s="14">
        <v>61</v>
      </c>
      <c r="B192" s="14" t="s">
        <v>375</v>
      </c>
      <c r="C192" s="42" t="s">
        <v>376</v>
      </c>
      <c r="D192" s="24" t="s">
        <v>148</v>
      </c>
      <c r="E192" s="28">
        <v>15.4</v>
      </c>
      <c r="F192" s="57"/>
      <c r="G192" s="33">
        <f>ROUND(E192*F192,2)</f>
        <v>0</v>
      </c>
      <c r="H192" s="33">
        <v>47.58</v>
      </c>
      <c r="I192" s="33">
        <f>ROUND(E192*H192,2)</f>
        <v>732.73</v>
      </c>
      <c r="J192" s="33">
        <v>382.92</v>
      </c>
      <c r="K192" s="33">
        <f>ROUND(E192*J192,2)</f>
        <v>5896.97</v>
      </c>
      <c r="L192" s="33">
        <v>21</v>
      </c>
      <c r="M192" s="33">
        <f>G192*(1+L192/100)</f>
        <v>0</v>
      </c>
      <c r="N192" s="33">
        <v>1.17E-3</v>
      </c>
      <c r="O192" s="33">
        <f>ROUND(E192*N192,2)</f>
        <v>0.02</v>
      </c>
      <c r="P192" s="33">
        <v>7.5999999999999998E-2</v>
      </c>
      <c r="Q192" s="33">
        <f>ROUND(E192*P192,2)</f>
        <v>1.17</v>
      </c>
      <c r="R192" s="34" t="s">
        <v>342</v>
      </c>
      <c r="S192" s="33" t="s">
        <v>141</v>
      </c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 t="s">
        <v>142</v>
      </c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</row>
    <row r="193" spans="1:59" outlineLevel="1" x14ac:dyDescent="0.2">
      <c r="A193" s="14"/>
      <c r="B193" s="14"/>
      <c r="C193" s="43" t="s">
        <v>377</v>
      </c>
      <c r="D193" s="25"/>
      <c r="E193" s="29">
        <v>2</v>
      </c>
      <c r="F193" s="57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4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 t="s">
        <v>144</v>
      </c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</row>
    <row r="194" spans="1:59" outlineLevel="1" x14ac:dyDescent="0.2">
      <c r="A194" s="14"/>
      <c r="B194" s="14"/>
      <c r="C194" s="43" t="s">
        <v>378</v>
      </c>
      <c r="D194" s="25"/>
      <c r="E194" s="29">
        <v>2</v>
      </c>
      <c r="F194" s="57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4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 t="s">
        <v>144</v>
      </c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</row>
    <row r="195" spans="1:59" outlineLevel="1" x14ac:dyDescent="0.2">
      <c r="A195" s="14"/>
      <c r="B195" s="14"/>
      <c r="C195" s="43" t="s">
        <v>379</v>
      </c>
      <c r="D195" s="25"/>
      <c r="E195" s="29">
        <v>1.8</v>
      </c>
      <c r="F195" s="57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4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 t="s">
        <v>144</v>
      </c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</row>
    <row r="196" spans="1:59" outlineLevel="1" x14ac:dyDescent="0.2">
      <c r="A196" s="14"/>
      <c r="B196" s="14"/>
      <c r="C196" s="43" t="s">
        <v>380</v>
      </c>
      <c r="D196" s="25"/>
      <c r="E196" s="29">
        <v>2</v>
      </c>
      <c r="F196" s="57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4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 t="s">
        <v>144</v>
      </c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</row>
    <row r="197" spans="1:59" outlineLevel="1" x14ac:dyDescent="0.2">
      <c r="A197" s="14"/>
      <c r="B197" s="14"/>
      <c r="C197" s="43" t="s">
        <v>381</v>
      </c>
      <c r="D197" s="25"/>
      <c r="E197" s="29">
        <v>2</v>
      </c>
      <c r="F197" s="57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4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 t="s">
        <v>144</v>
      </c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</row>
    <row r="198" spans="1:59" outlineLevel="1" x14ac:dyDescent="0.2">
      <c r="A198" s="14"/>
      <c r="B198" s="14"/>
      <c r="C198" s="43" t="s">
        <v>382</v>
      </c>
      <c r="D198" s="25"/>
      <c r="E198" s="29">
        <v>5.6</v>
      </c>
      <c r="F198" s="57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4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 t="s">
        <v>144</v>
      </c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</row>
    <row r="199" spans="1:59" outlineLevel="1" x14ac:dyDescent="0.2">
      <c r="A199" s="14">
        <v>62</v>
      </c>
      <c r="B199" s="14" t="s">
        <v>383</v>
      </c>
      <c r="C199" s="42" t="s">
        <v>384</v>
      </c>
      <c r="D199" s="24" t="s">
        <v>191</v>
      </c>
      <c r="E199" s="28">
        <v>7.2</v>
      </c>
      <c r="F199" s="57"/>
      <c r="G199" s="33">
        <f>ROUND(E199*F199,2)</f>
        <v>0</v>
      </c>
      <c r="H199" s="33">
        <v>0</v>
      </c>
      <c r="I199" s="33">
        <f>ROUND(E199*H199,2)</f>
        <v>0</v>
      </c>
      <c r="J199" s="33">
        <v>38.4</v>
      </c>
      <c r="K199" s="33">
        <f>ROUND(E199*J199,2)</f>
        <v>276.48</v>
      </c>
      <c r="L199" s="33">
        <v>21</v>
      </c>
      <c r="M199" s="33">
        <f>G199*(1+L199/100)</f>
        <v>0</v>
      </c>
      <c r="N199" s="33">
        <v>0</v>
      </c>
      <c r="O199" s="33">
        <f>ROUND(E199*N199,2)</f>
        <v>0</v>
      </c>
      <c r="P199" s="33">
        <v>1.1129999999999999E-2</v>
      </c>
      <c r="Q199" s="33">
        <f>ROUND(E199*P199,2)</f>
        <v>0.08</v>
      </c>
      <c r="R199" s="34" t="s">
        <v>342</v>
      </c>
      <c r="S199" s="33" t="s">
        <v>141</v>
      </c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 t="s">
        <v>142</v>
      </c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</row>
    <row r="200" spans="1:59" outlineLevel="1" x14ac:dyDescent="0.2">
      <c r="A200" s="14">
        <v>63</v>
      </c>
      <c r="B200" s="14" t="s">
        <v>385</v>
      </c>
      <c r="C200" s="42" t="s">
        <v>386</v>
      </c>
      <c r="D200" s="24" t="s">
        <v>191</v>
      </c>
      <c r="E200" s="28">
        <v>73.8</v>
      </c>
      <c r="F200" s="57"/>
      <c r="G200" s="33">
        <f>ROUND(E200*F200,2)</f>
        <v>0</v>
      </c>
      <c r="H200" s="33">
        <v>120.6</v>
      </c>
      <c r="I200" s="33">
        <f>ROUND(E200*H200,2)</f>
        <v>8900.2800000000007</v>
      </c>
      <c r="J200" s="33">
        <v>503.4</v>
      </c>
      <c r="K200" s="33">
        <f>ROUND(E200*J200,2)</f>
        <v>37150.92</v>
      </c>
      <c r="L200" s="33">
        <v>21</v>
      </c>
      <c r="M200" s="33">
        <f>G200*(1+L200/100)</f>
        <v>0</v>
      </c>
      <c r="N200" s="33">
        <v>0</v>
      </c>
      <c r="O200" s="33">
        <f>ROUND(E200*N200,2)</f>
        <v>0</v>
      </c>
      <c r="P200" s="33">
        <v>4.6000000000000001E-4</v>
      </c>
      <c r="Q200" s="33">
        <f>ROUND(E200*P200,2)</f>
        <v>0.03</v>
      </c>
      <c r="R200" s="34" t="s">
        <v>342</v>
      </c>
      <c r="S200" s="33" t="s">
        <v>141</v>
      </c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 t="s">
        <v>142</v>
      </c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</row>
    <row r="201" spans="1:59" ht="22.5" outlineLevel="1" x14ac:dyDescent="0.2">
      <c r="A201" s="14"/>
      <c r="B201" s="14"/>
      <c r="C201" s="43" t="s">
        <v>387</v>
      </c>
      <c r="D201" s="25"/>
      <c r="E201" s="29">
        <v>22.4</v>
      </c>
      <c r="F201" s="57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4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 t="s">
        <v>144</v>
      </c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</row>
    <row r="202" spans="1:59" ht="22.5" outlineLevel="1" x14ac:dyDescent="0.2">
      <c r="A202" s="14"/>
      <c r="B202" s="14"/>
      <c r="C202" s="43" t="s">
        <v>388</v>
      </c>
      <c r="D202" s="25"/>
      <c r="E202" s="29">
        <v>44.8</v>
      </c>
      <c r="F202" s="57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4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 t="s">
        <v>144</v>
      </c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</row>
    <row r="203" spans="1:59" outlineLevel="1" x14ac:dyDescent="0.2">
      <c r="A203" s="14"/>
      <c r="B203" s="14"/>
      <c r="C203" s="43" t="s">
        <v>389</v>
      </c>
      <c r="D203" s="25"/>
      <c r="E203" s="29">
        <v>6.6</v>
      </c>
      <c r="F203" s="57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4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 t="s">
        <v>144</v>
      </c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</row>
    <row r="204" spans="1:59" outlineLevel="1" x14ac:dyDescent="0.2">
      <c r="A204" s="14">
        <v>64</v>
      </c>
      <c r="B204" s="14" t="s">
        <v>390</v>
      </c>
      <c r="C204" s="42" t="s">
        <v>391</v>
      </c>
      <c r="D204" s="24" t="s">
        <v>148</v>
      </c>
      <c r="E204" s="28">
        <v>2</v>
      </c>
      <c r="F204" s="57"/>
      <c r="G204" s="33">
        <f>ROUND(E204*F204,2)</f>
        <v>0</v>
      </c>
      <c r="H204" s="33">
        <v>29.51</v>
      </c>
      <c r="I204" s="33">
        <f>ROUND(E204*H204,2)</f>
        <v>59.02</v>
      </c>
      <c r="J204" s="33">
        <v>167.99</v>
      </c>
      <c r="K204" s="33">
        <f>ROUND(E204*J204,2)</f>
        <v>335.98</v>
      </c>
      <c r="L204" s="33">
        <v>21</v>
      </c>
      <c r="M204" s="33">
        <f>G204*(1+L204/100)</f>
        <v>0</v>
      </c>
      <c r="N204" s="33">
        <v>5.4000000000000001E-4</v>
      </c>
      <c r="O204" s="33">
        <f>ROUND(E204*N204,2)</f>
        <v>0</v>
      </c>
      <c r="P204" s="33">
        <v>0.27</v>
      </c>
      <c r="Q204" s="33">
        <f>ROUND(E204*P204,2)</f>
        <v>0.54</v>
      </c>
      <c r="R204" s="34" t="s">
        <v>342</v>
      </c>
      <c r="S204" s="33" t="s">
        <v>141</v>
      </c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 t="s">
        <v>142</v>
      </c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</row>
    <row r="205" spans="1:59" outlineLevel="1" x14ac:dyDescent="0.2">
      <c r="A205" s="14"/>
      <c r="B205" s="14"/>
      <c r="C205" s="43" t="s">
        <v>392</v>
      </c>
      <c r="D205" s="25"/>
      <c r="E205" s="29">
        <v>2</v>
      </c>
      <c r="F205" s="57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4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 t="s">
        <v>144</v>
      </c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</row>
    <row r="206" spans="1:59" outlineLevel="1" x14ac:dyDescent="0.2">
      <c r="A206" s="14">
        <v>65</v>
      </c>
      <c r="B206" s="14" t="s">
        <v>393</v>
      </c>
      <c r="C206" s="42" t="s">
        <v>394</v>
      </c>
      <c r="D206" s="24" t="s">
        <v>191</v>
      </c>
      <c r="E206" s="28">
        <v>13</v>
      </c>
      <c r="F206" s="57"/>
      <c r="G206" s="33">
        <f>ROUND(E206*F206,2)</f>
        <v>0</v>
      </c>
      <c r="H206" s="33">
        <v>0</v>
      </c>
      <c r="I206" s="33">
        <f>ROUND(E206*H206,2)</f>
        <v>0</v>
      </c>
      <c r="J206" s="33">
        <v>97.9</v>
      </c>
      <c r="K206" s="33">
        <f>ROUND(E206*J206,2)</f>
        <v>1272.7</v>
      </c>
      <c r="L206" s="33">
        <v>21</v>
      </c>
      <c r="M206" s="33">
        <f>G206*(1+L206/100)</f>
        <v>0</v>
      </c>
      <c r="N206" s="33">
        <v>0</v>
      </c>
      <c r="O206" s="33">
        <f>ROUND(E206*N206,2)</f>
        <v>0</v>
      </c>
      <c r="P206" s="33">
        <v>7.0000000000000001E-3</v>
      </c>
      <c r="Q206" s="33">
        <f>ROUND(E206*P206,2)</f>
        <v>0.09</v>
      </c>
      <c r="R206" s="34" t="s">
        <v>342</v>
      </c>
      <c r="S206" s="33" t="s">
        <v>141</v>
      </c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 t="s">
        <v>142</v>
      </c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</row>
    <row r="207" spans="1:59" outlineLevel="1" x14ac:dyDescent="0.2">
      <c r="A207" s="14"/>
      <c r="B207" s="14"/>
      <c r="C207" s="43" t="s">
        <v>395</v>
      </c>
      <c r="D207" s="25"/>
      <c r="E207" s="29">
        <v>6.5</v>
      </c>
      <c r="F207" s="57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4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 t="s">
        <v>144</v>
      </c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</row>
    <row r="208" spans="1:59" outlineLevel="1" x14ac:dyDescent="0.2">
      <c r="A208" s="14"/>
      <c r="B208" s="14"/>
      <c r="C208" s="43" t="s">
        <v>396</v>
      </c>
      <c r="D208" s="25"/>
      <c r="E208" s="29">
        <v>3.25</v>
      </c>
      <c r="F208" s="57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4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 t="s">
        <v>144</v>
      </c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</row>
    <row r="209" spans="1:59" outlineLevel="1" x14ac:dyDescent="0.2">
      <c r="A209" s="14"/>
      <c r="B209" s="14"/>
      <c r="C209" s="43" t="s">
        <v>397</v>
      </c>
      <c r="D209" s="25"/>
      <c r="E209" s="29">
        <v>3.25</v>
      </c>
      <c r="F209" s="57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4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 t="s">
        <v>144</v>
      </c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</row>
    <row r="210" spans="1:59" outlineLevel="1" x14ac:dyDescent="0.2">
      <c r="A210" s="14">
        <v>66</v>
      </c>
      <c r="B210" s="14" t="s">
        <v>398</v>
      </c>
      <c r="C210" s="42" t="s">
        <v>399</v>
      </c>
      <c r="D210" s="24" t="s">
        <v>191</v>
      </c>
      <c r="E210" s="28">
        <v>3.25</v>
      </c>
      <c r="F210" s="57"/>
      <c r="G210" s="33">
        <f>ROUND(E210*F210,2)</f>
        <v>0</v>
      </c>
      <c r="H210" s="33">
        <v>0</v>
      </c>
      <c r="I210" s="33">
        <f>ROUND(E210*H210,2)</f>
        <v>0</v>
      </c>
      <c r="J210" s="33">
        <v>159.5</v>
      </c>
      <c r="K210" s="33">
        <f>ROUND(E210*J210,2)</f>
        <v>518.38</v>
      </c>
      <c r="L210" s="33">
        <v>21</v>
      </c>
      <c r="M210" s="33">
        <f>G210*(1+L210/100)</f>
        <v>0</v>
      </c>
      <c r="N210" s="33">
        <v>0</v>
      </c>
      <c r="O210" s="33">
        <f>ROUND(E210*N210,2)</f>
        <v>0</v>
      </c>
      <c r="P210" s="33">
        <v>8.9999999999999993E-3</v>
      </c>
      <c r="Q210" s="33">
        <f>ROUND(E210*P210,2)</f>
        <v>0.03</v>
      </c>
      <c r="R210" s="34" t="s">
        <v>342</v>
      </c>
      <c r="S210" s="33" t="s">
        <v>141</v>
      </c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 t="s">
        <v>142</v>
      </c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</row>
    <row r="211" spans="1:59" outlineLevel="1" x14ac:dyDescent="0.2">
      <c r="A211" s="14"/>
      <c r="B211" s="14"/>
      <c r="C211" s="43" t="s">
        <v>397</v>
      </c>
      <c r="D211" s="25"/>
      <c r="E211" s="29">
        <v>3.25</v>
      </c>
      <c r="F211" s="57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4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 t="s">
        <v>144</v>
      </c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</row>
    <row r="212" spans="1:59" outlineLevel="1" x14ac:dyDescent="0.2">
      <c r="A212" s="14">
        <v>67</v>
      </c>
      <c r="B212" s="14" t="s">
        <v>400</v>
      </c>
      <c r="C212" s="42" t="s">
        <v>401</v>
      </c>
      <c r="D212" s="24" t="s">
        <v>191</v>
      </c>
      <c r="E212" s="28">
        <v>3.3</v>
      </c>
      <c r="F212" s="57"/>
      <c r="G212" s="33">
        <f>ROUND(E212*F212,2)</f>
        <v>0</v>
      </c>
      <c r="H212" s="33">
        <v>0</v>
      </c>
      <c r="I212" s="33">
        <f>ROUND(E212*H212,2)</f>
        <v>0</v>
      </c>
      <c r="J212" s="33">
        <v>224.5</v>
      </c>
      <c r="K212" s="33">
        <f>ROUND(E212*J212,2)</f>
        <v>740.85</v>
      </c>
      <c r="L212" s="33">
        <v>21</v>
      </c>
      <c r="M212" s="33">
        <f>G212*(1+L212/100)</f>
        <v>0</v>
      </c>
      <c r="N212" s="33">
        <v>0</v>
      </c>
      <c r="O212" s="33">
        <f>ROUND(E212*N212,2)</f>
        <v>0</v>
      </c>
      <c r="P212" s="33">
        <v>1.0999999999999999E-2</v>
      </c>
      <c r="Q212" s="33">
        <f>ROUND(E212*P212,2)</f>
        <v>0.04</v>
      </c>
      <c r="R212" s="34" t="s">
        <v>342</v>
      </c>
      <c r="S212" s="33" t="s">
        <v>141</v>
      </c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 t="s">
        <v>142</v>
      </c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</row>
    <row r="213" spans="1:59" outlineLevel="1" x14ac:dyDescent="0.2">
      <c r="A213" s="14"/>
      <c r="B213" s="14"/>
      <c r="C213" s="43" t="s">
        <v>402</v>
      </c>
      <c r="D213" s="25"/>
      <c r="E213" s="29">
        <v>3.3</v>
      </c>
      <c r="F213" s="57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4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 t="s">
        <v>144</v>
      </c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</row>
    <row r="214" spans="1:59" outlineLevel="1" x14ac:dyDescent="0.2">
      <c r="A214" s="14">
        <v>68</v>
      </c>
      <c r="B214" s="14" t="s">
        <v>403</v>
      </c>
      <c r="C214" s="42" t="s">
        <v>404</v>
      </c>
      <c r="D214" s="24" t="s">
        <v>148</v>
      </c>
      <c r="E214" s="28">
        <v>11.4</v>
      </c>
      <c r="F214" s="57"/>
      <c r="G214" s="33">
        <f>ROUND(E214*F214,2)</f>
        <v>0</v>
      </c>
      <c r="H214" s="33">
        <v>0</v>
      </c>
      <c r="I214" s="33">
        <f>ROUND(E214*H214,2)</f>
        <v>0</v>
      </c>
      <c r="J214" s="33">
        <v>125.5</v>
      </c>
      <c r="K214" s="33">
        <f>ROUND(E214*J214,2)</f>
        <v>1430.7</v>
      </c>
      <c r="L214" s="33">
        <v>21</v>
      </c>
      <c r="M214" s="33">
        <f>G214*(1+L214/100)</f>
        <v>0</v>
      </c>
      <c r="N214" s="33">
        <v>0</v>
      </c>
      <c r="O214" s="33">
        <f>ROUND(E214*N214,2)</f>
        <v>0</v>
      </c>
      <c r="P214" s="33">
        <v>0.05</v>
      </c>
      <c r="Q214" s="33">
        <f>ROUND(E214*P214,2)</f>
        <v>0.56999999999999995</v>
      </c>
      <c r="R214" s="34" t="s">
        <v>342</v>
      </c>
      <c r="S214" s="33" t="s">
        <v>141</v>
      </c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 t="s">
        <v>142</v>
      </c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</row>
    <row r="215" spans="1:59" outlineLevel="1" x14ac:dyDescent="0.2">
      <c r="A215" s="14"/>
      <c r="B215" s="14"/>
      <c r="C215" s="43" t="s">
        <v>405</v>
      </c>
      <c r="D215" s="25"/>
      <c r="E215" s="29">
        <v>2.16</v>
      </c>
      <c r="F215" s="57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4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 t="s">
        <v>144</v>
      </c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</row>
    <row r="216" spans="1:59" outlineLevel="1" x14ac:dyDescent="0.2">
      <c r="A216" s="14"/>
      <c r="B216" s="14"/>
      <c r="C216" s="43" t="s">
        <v>406</v>
      </c>
      <c r="D216" s="25"/>
      <c r="E216" s="29">
        <v>9.24</v>
      </c>
      <c r="F216" s="57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4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 t="s">
        <v>144</v>
      </c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</row>
    <row r="217" spans="1:59" outlineLevel="1" x14ac:dyDescent="0.2">
      <c r="A217" s="14">
        <v>69</v>
      </c>
      <c r="B217" s="14" t="s">
        <v>407</v>
      </c>
      <c r="C217" s="42" t="s">
        <v>408</v>
      </c>
      <c r="D217" s="24" t="s">
        <v>148</v>
      </c>
      <c r="E217" s="28">
        <v>260.35000000000002</v>
      </c>
      <c r="F217" s="57"/>
      <c r="G217" s="33">
        <f>ROUND(E217*F217,2)</f>
        <v>0</v>
      </c>
      <c r="H217" s="33">
        <v>0</v>
      </c>
      <c r="I217" s="33">
        <f>ROUND(E217*H217,2)</f>
        <v>0</v>
      </c>
      <c r="J217" s="33">
        <v>98.6</v>
      </c>
      <c r="K217" s="33">
        <f>ROUND(E217*J217,2)</f>
        <v>25670.51</v>
      </c>
      <c r="L217" s="33">
        <v>21</v>
      </c>
      <c r="M217" s="33">
        <f>G217*(1+L217/100)</f>
        <v>0</v>
      </c>
      <c r="N217" s="33">
        <v>0</v>
      </c>
      <c r="O217" s="33">
        <f>ROUND(E217*N217,2)</f>
        <v>0</v>
      </c>
      <c r="P217" s="33">
        <v>4.5999999999999999E-2</v>
      </c>
      <c r="Q217" s="33">
        <f>ROUND(E217*P217,2)</f>
        <v>11.98</v>
      </c>
      <c r="R217" s="34" t="s">
        <v>342</v>
      </c>
      <c r="S217" s="33" t="s">
        <v>141</v>
      </c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 t="s">
        <v>142</v>
      </c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</row>
    <row r="218" spans="1:59" outlineLevel="1" x14ac:dyDescent="0.2">
      <c r="A218" s="14"/>
      <c r="B218" s="14"/>
      <c r="C218" s="43" t="s">
        <v>247</v>
      </c>
      <c r="D218" s="25"/>
      <c r="E218" s="29"/>
      <c r="F218" s="57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4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 t="s">
        <v>144</v>
      </c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</row>
    <row r="219" spans="1:59" outlineLevel="1" x14ac:dyDescent="0.2">
      <c r="A219" s="14"/>
      <c r="B219" s="14"/>
      <c r="C219" s="43" t="s">
        <v>409</v>
      </c>
      <c r="D219" s="25"/>
      <c r="E219" s="29">
        <v>2.6850000000000001</v>
      </c>
      <c r="F219" s="57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4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 t="s">
        <v>144</v>
      </c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</row>
    <row r="220" spans="1:59" ht="22.5" outlineLevel="1" x14ac:dyDescent="0.2">
      <c r="A220" s="14"/>
      <c r="B220" s="14"/>
      <c r="C220" s="43" t="s">
        <v>410</v>
      </c>
      <c r="D220" s="25"/>
      <c r="E220" s="29">
        <v>4.34</v>
      </c>
      <c r="F220" s="57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4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 t="s">
        <v>144</v>
      </c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</row>
    <row r="221" spans="1:59" outlineLevel="1" x14ac:dyDescent="0.2">
      <c r="A221" s="14"/>
      <c r="B221" s="14"/>
      <c r="C221" s="43" t="s">
        <v>411</v>
      </c>
      <c r="D221" s="25"/>
      <c r="E221" s="29">
        <v>0.9</v>
      </c>
      <c r="F221" s="57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4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 t="s">
        <v>144</v>
      </c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</row>
    <row r="222" spans="1:59" outlineLevel="1" x14ac:dyDescent="0.2">
      <c r="A222" s="14"/>
      <c r="B222" s="14"/>
      <c r="C222" s="43" t="s">
        <v>246</v>
      </c>
      <c r="D222" s="25"/>
      <c r="E222" s="29"/>
      <c r="F222" s="57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4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 t="s">
        <v>144</v>
      </c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</row>
    <row r="223" spans="1:59" outlineLevel="1" x14ac:dyDescent="0.2">
      <c r="A223" s="14"/>
      <c r="B223" s="14"/>
      <c r="C223" s="43" t="s">
        <v>412</v>
      </c>
      <c r="D223" s="25"/>
      <c r="E223" s="29">
        <v>5.9625000000000004</v>
      </c>
      <c r="F223" s="57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4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 t="s">
        <v>144</v>
      </c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</row>
    <row r="224" spans="1:59" outlineLevel="1" x14ac:dyDescent="0.2">
      <c r="A224" s="14"/>
      <c r="B224" s="14"/>
      <c r="C224" s="43" t="s">
        <v>413</v>
      </c>
      <c r="D224" s="25"/>
      <c r="E224" s="29">
        <v>26.65</v>
      </c>
      <c r="F224" s="57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4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 t="s">
        <v>144</v>
      </c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</row>
    <row r="225" spans="1:59" outlineLevel="1" x14ac:dyDescent="0.2">
      <c r="A225" s="14"/>
      <c r="B225" s="14"/>
      <c r="C225" s="43" t="s">
        <v>414</v>
      </c>
      <c r="D225" s="25"/>
      <c r="E225" s="29">
        <v>4.7</v>
      </c>
      <c r="F225" s="57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4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 t="s">
        <v>144</v>
      </c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</row>
    <row r="226" spans="1:59" outlineLevel="1" x14ac:dyDescent="0.2">
      <c r="A226" s="14"/>
      <c r="B226" s="14"/>
      <c r="C226" s="43" t="s">
        <v>415</v>
      </c>
      <c r="D226" s="25"/>
      <c r="E226" s="29">
        <v>41.337499999999999</v>
      </c>
      <c r="F226" s="57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4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 t="s">
        <v>144</v>
      </c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</row>
    <row r="227" spans="1:59" outlineLevel="1" x14ac:dyDescent="0.2">
      <c r="A227" s="14"/>
      <c r="B227" s="14"/>
      <c r="C227" s="43" t="s">
        <v>416</v>
      </c>
      <c r="D227" s="25"/>
      <c r="E227" s="29">
        <v>25.95</v>
      </c>
      <c r="F227" s="57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4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 t="s">
        <v>144</v>
      </c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</row>
    <row r="228" spans="1:59" outlineLevel="1" x14ac:dyDescent="0.2">
      <c r="A228" s="14"/>
      <c r="B228" s="14"/>
      <c r="C228" s="43" t="s">
        <v>417</v>
      </c>
      <c r="D228" s="25"/>
      <c r="E228" s="29">
        <v>24</v>
      </c>
      <c r="F228" s="57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4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 t="s">
        <v>144</v>
      </c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</row>
    <row r="229" spans="1:59" outlineLevel="1" x14ac:dyDescent="0.2">
      <c r="A229" s="14"/>
      <c r="B229" s="14"/>
      <c r="C229" s="43" t="s">
        <v>418</v>
      </c>
      <c r="D229" s="25"/>
      <c r="E229" s="29">
        <v>19.774999999999999</v>
      </c>
      <c r="F229" s="57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4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 t="s">
        <v>144</v>
      </c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</row>
    <row r="230" spans="1:59" outlineLevel="1" x14ac:dyDescent="0.2">
      <c r="A230" s="14"/>
      <c r="B230" s="14"/>
      <c r="C230" s="43" t="s">
        <v>419</v>
      </c>
      <c r="D230" s="25"/>
      <c r="E230" s="29">
        <v>72</v>
      </c>
      <c r="F230" s="57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4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 t="s">
        <v>144</v>
      </c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</row>
    <row r="231" spans="1:59" outlineLevel="1" x14ac:dyDescent="0.2">
      <c r="A231" s="14"/>
      <c r="B231" s="14"/>
      <c r="C231" s="43" t="s">
        <v>420</v>
      </c>
      <c r="D231" s="25"/>
      <c r="E231" s="29">
        <v>32.049999999999997</v>
      </c>
      <c r="F231" s="57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4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 t="s">
        <v>144</v>
      </c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</row>
    <row r="232" spans="1:59" outlineLevel="1" x14ac:dyDescent="0.2">
      <c r="A232" s="14">
        <v>70</v>
      </c>
      <c r="B232" s="14" t="s">
        <v>421</v>
      </c>
      <c r="C232" s="42" t="s">
        <v>422</v>
      </c>
      <c r="D232" s="24" t="s">
        <v>148</v>
      </c>
      <c r="E232" s="28">
        <v>28.5</v>
      </c>
      <c r="F232" s="57"/>
      <c r="G232" s="33">
        <f>ROUND(E232*F232,2)</f>
        <v>0</v>
      </c>
      <c r="H232" s="33">
        <v>0</v>
      </c>
      <c r="I232" s="33">
        <f>ROUND(E232*H232,2)</f>
        <v>0</v>
      </c>
      <c r="J232" s="33">
        <v>125</v>
      </c>
      <c r="K232" s="33">
        <f>ROUND(E232*J232,2)</f>
        <v>3562.5</v>
      </c>
      <c r="L232" s="33">
        <v>21</v>
      </c>
      <c r="M232" s="33">
        <f>G232*(1+L232/100)</f>
        <v>0</v>
      </c>
      <c r="N232" s="33">
        <v>0</v>
      </c>
      <c r="O232" s="33">
        <f>ROUND(E232*N232,2)</f>
        <v>0</v>
      </c>
      <c r="P232" s="33">
        <v>6.8000000000000005E-2</v>
      </c>
      <c r="Q232" s="33">
        <f>ROUND(E232*P232,2)</f>
        <v>1.94</v>
      </c>
      <c r="R232" s="34" t="s">
        <v>342</v>
      </c>
      <c r="S232" s="33" t="s">
        <v>141</v>
      </c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 t="s">
        <v>142</v>
      </c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</row>
    <row r="233" spans="1:59" outlineLevel="1" x14ac:dyDescent="0.2">
      <c r="A233" s="14"/>
      <c r="B233" s="14"/>
      <c r="C233" s="43" t="s">
        <v>355</v>
      </c>
      <c r="D233" s="25"/>
      <c r="E233" s="29">
        <v>6</v>
      </c>
      <c r="F233" s="57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4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 t="s">
        <v>144</v>
      </c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</row>
    <row r="234" spans="1:59" outlineLevel="1" x14ac:dyDescent="0.2">
      <c r="A234" s="14"/>
      <c r="B234" s="14"/>
      <c r="C234" s="43" t="s">
        <v>356</v>
      </c>
      <c r="D234" s="25"/>
      <c r="E234" s="29">
        <v>15.6</v>
      </c>
      <c r="F234" s="57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4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 t="s">
        <v>144</v>
      </c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</row>
    <row r="235" spans="1:59" outlineLevel="1" x14ac:dyDescent="0.2">
      <c r="A235" s="14"/>
      <c r="B235" s="14"/>
      <c r="C235" s="43" t="s">
        <v>357</v>
      </c>
      <c r="D235" s="25"/>
      <c r="E235" s="29">
        <v>6.9</v>
      </c>
      <c r="F235" s="57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4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 t="s">
        <v>144</v>
      </c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</row>
    <row r="236" spans="1:59" outlineLevel="1" x14ac:dyDescent="0.2">
      <c r="A236" s="14">
        <v>71</v>
      </c>
      <c r="B236" s="14" t="s">
        <v>423</v>
      </c>
      <c r="C236" s="42" t="s">
        <v>424</v>
      </c>
      <c r="D236" s="24" t="s">
        <v>148</v>
      </c>
      <c r="E236" s="28">
        <v>63.4375</v>
      </c>
      <c r="F236" s="57"/>
      <c r="G236" s="33">
        <f>ROUND(E236*F236,2)</f>
        <v>0</v>
      </c>
      <c r="H236" s="33">
        <v>0</v>
      </c>
      <c r="I236" s="33">
        <f>ROUND(E236*H236,2)</f>
        <v>0</v>
      </c>
      <c r="J236" s="33">
        <v>138.5</v>
      </c>
      <c r="K236" s="33">
        <f>ROUND(E236*J236,2)</f>
        <v>8786.09</v>
      </c>
      <c r="L236" s="33">
        <v>21</v>
      </c>
      <c r="M236" s="33">
        <f>G236*(1+L236/100)</f>
        <v>0</v>
      </c>
      <c r="N236" s="33">
        <v>0.184</v>
      </c>
      <c r="O236" s="33">
        <f>ROUND(E236*N236,2)</f>
        <v>11.67</v>
      </c>
      <c r="P236" s="33">
        <v>0</v>
      </c>
      <c r="Q236" s="33">
        <f>ROUND(E236*P236,2)</f>
        <v>0</v>
      </c>
      <c r="R236" s="34"/>
      <c r="S236" s="33" t="s">
        <v>141</v>
      </c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 t="s">
        <v>142</v>
      </c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</row>
    <row r="237" spans="1:59" outlineLevel="1" x14ac:dyDescent="0.2">
      <c r="A237" s="14"/>
      <c r="B237" s="14"/>
      <c r="C237" s="43" t="s">
        <v>425</v>
      </c>
      <c r="D237" s="25"/>
      <c r="E237" s="29">
        <v>33.015000000000001</v>
      </c>
      <c r="F237" s="57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4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 t="s">
        <v>144</v>
      </c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</row>
    <row r="238" spans="1:59" outlineLevel="1" x14ac:dyDescent="0.2">
      <c r="A238" s="14"/>
      <c r="B238" s="14"/>
      <c r="C238" s="43" t="s">
        <v>426</v>
      </c>
      <c r="D238" s="25"/>
      <c r="E238" s="29">
        <v>10.5725</v>
      </c>
      <c r="F238" s="57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4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 t="s">
        <v>144</v>
      </c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</row>
    <row r="239" spans="1:59" outlineLevel="1" x14ac:dyDescent="0.2">
      <c r="A239" s="14"/>
      <c r="B239" s="14"/>
      <c r="C239" s="43" t="s">
        <v>427</v>
      </c>
      <c r="D239" s="25"/>
      <c r="E239" s="29">
        <v>19.850000000000001</v>
      </c>
      <c r="F239" s="57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4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 t="s">
        <v>144</v>
      </c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</row>
    <row r="240" spans="1:59" outlineLevel="1" x14ac:dyDescent="0.2">
      <c r="A240" s="14">
        <v>72</v>
      </c>
      <c r="B240" s="14" t="s">
        <v>428</v>
      </c>
      <c r="C240" s="42" t="s">
        <v>429</v>
      </c>
      <c r="D240" s="24" t="s">
        <v>148</v>
      </c>
      <c r="E240" s="28">
        <v>27.14</v>
      </c>
      <c r="F240" s="57"/>
      <c r="G240" s="33">
        <f>ROUND(E240*F240,2)</f>
        <v>0</v>
      </c>
      <c r="H240" s="33">
        <v>0</v>
      </c>
      <c r="I240" s="33">
        <f>ROUND(E240*H240,2)</f>
        <v>0</v>
      </c>
      <c r="J240" s="33">
        <v>185</v>
      </c>
      <c r="K240" s="33">
        <f>ROUND(E240*J240,2)</f>
        <v>5020.8999999999996</v>
      </c>
      <c r="L240" s="33">
        <v>21</v>
      </c>
      <c r="M240" s="33">
        <f>G240*(1+L240/100)</f>
        <v>0</v>
      </c>
      <c r="N240" s="33">
        <v>0.31900000000000001</v>
      </c>
      <c r="O240" s="33">
        <f>ROUND(E240*N240,2)</f>
        <v>8.66</v>
      </c>
      <c r="P240" s="33">
        <v>0</v>
      </c>
      <c r="Q240" s="33">
        <f>ROUND(E240*P240,2)</f>
        <v>0</v>
      </c>
      <c r="R240" s="34"/>
      <c r="S240" s="33" t="s">
        <v>141</v>
      </c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 t="s">
        <v>142</v>
      </c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</row>
    <row r="241" spans="1:59" outlineLevel="1" x14ac:dyDescent="0.2">
      <c r="A241" s="14"/>
      <c r="B241" s="14"/>
      <c r="C241" s="43" t="s">
        <v>430</v>
      </c>
      <c r="D241" s="25"/>
      <c r="E241" s="29">
        <v>27.14</v>
      </c>
      <c r="F241" s="57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4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 t="s">
        <v>144</v>
      </c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</row>
    <row r="242" spans="1:59" x14ac:dyDescent="0.2">
      <c r="A242" s="20" t="s">
        <v>135</v>
      </c>
      <c r="B242" s="20" t="s">
        <v>73</v>
      </c>
      <c r="C242" s="44" t="s">
        <v>74</v>
      </c>
      <c r="D242" s="26"/>
      <c r="E242" s="30"/>
      <c r="F242" s="58"/>
      <c r="G242" s="35">
        <f>SUM(G243:G243)</f>
        <v>0</v>
      </c>
      <c r="H242" s="35"/>
      <c r="I242" s="35">
        <f>SUM(I243:I243)</f>
        <v>0</v>
      </c>
      <c r="J242" s="35"/>
      <c r="K242" s="35">
        <f>SUM(K243:K243)</f>
        <v>55531.27</v>
      </c>
      <c r="L242" s="35"/>
      <c r="M242" s="35">
        <f>SUM(M243:M243)</f>
        <v>0</v>
      </c>
      <c r="N242" s="35"/>
      <c r="O242" s="35">
        <f>SUM(O243:O243)</f>
        <v>0</v>
      </c>
      <c r="P242" s="35"/>
      <c r="Q242" s="35">
        <f>SUM(Q243:Q243)</f>
        <v>0</v>
      </c>
      <c r="R242" s="36"/>
      <c r="S242" s="35"/>
      <c r="AD242" t="s">
        <v>136</v>
      </c>
    </row>
    <row r="243" spans="1:59" outlineLevel="1" x14ac:dyDescent="0.2">
      <c r="A243" s="14">
        <v>73</v>
      </c>
      <c r="B243" s="14" t="s">
        <v>431</v>
      </c>
      <c r="C243" s="42" t="s">
        <v>432</v>
      </c>
      <c r="D243" s="24" t="s">
        <v>165</v>
      </c>
      <c r="E243" s="28">
        <v>65.3309</v>
      </c>
      <c r="F243" s="57"/>
      <c r="G243" s="33">
        <f>ROUND(E243*F243,2)</f>
        <v>0</v>
      </c>
      <c r="H243" s="33">
        <v>0</v>
      </c>
      <c r="I243" s="33">
        <f>ROUND(E243*H243,2)</f>
        <v>0</v>
      </c>
      <c r="J243" s="33">
        <v>850</v>
      </c>
      <c r="K243" s="33">
        <f>ROUND(E243*J243,2)</f>
        <v>55531.27</v>
      </c>
      <c r="L243" s="33">
        <v>21</v>
      </c>
      <c r="M243" s="33">
        <f>G243*(1+L243/100)</f>
        <v>0</v>
      </c>
      <c r="N243" s="33">
        <v>0</v>
      </c>
      <c r="O243" s="33">
        <f>ROUND(E243*N243,2)</f>
        <v>0</v>
      </c>
      <c r="P243" s="33">
        <v>0</v>
      </c>
      <c r="Q243" s="33">
        <f>ROUND(E243*P243,2)</f>
        <v>0</v>
      </c>
      <c r="R243" s="34" t="s">
        <v>202</v>
      </c>
      <c r="S243" s="33" t="s">
        <v>141</v>
      </c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 t="s">
        <v>433</v>
      </c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</row>
    <row r="244" spans="1:59" x14ac:dyDescent="0.2">
      <c r="A244" s="20" t="s">
        <v>135</v>
      </c>
      <c r="B244" s="20" t="s">
        <v>75</v>
      </c>
      <c r="C244" s="44" t="s">
        <v>76</v>
      </c>
      <c r="D244" s="26"/>
      <c r="E244" s="30"/>
      <c r="F244" s="58"/>
      <c r="G244" s="35">
        <f>SUM(G245:G260)</f>
        <v>0</v>
      </c>
      <c r="H244" s="35"/>
      <c r="I244" s="35">
        <f>SUM(I245:I260)</f>
        <v>6365.48</v>
      </c>
      <c r="J244" s="35"/>
      <c r="K244" s="35">
        <f>SUM(K245:K260)</f>
        <v>4894.8499999999995</v>
      </c>
      <c r="L244" s="35"/>
      <c r="M244" s="35">
        <f>SUM(M245:M260)</f>
        <v>0</v>
      </c>
      <c r="N244" s="35"/>
      <c r="O244" s="35">
        <f>SUM(O245:O260)</f>
        <v>6.0000000000000005E-2</v>
      </c>
      <c r="P244" s="35"/>
      <c r="Q244" s="35">
        <f>SUM(Q245:Q260)</f>
        <v>0</v>
      </c>
      <c r="R244" s="36"/>
      <c r="S244" s="35"/>
      <c r="AD244" t="s">
        <v>136</v>
      </c>
    </row>
    <row r="245" spans="1:59" outlineLevel="1" x14ac:dyDescent="0.2">
      <c r="A245" s="14">
        <v>74</v>
      </c>
      <c r="B245" s="14" t="s">
        <v>434</v>
      </c>
      <c r="C245" s="42" t="s">
        <v>435</v>
      </c>
      <c r="D245" s="24" t="s">
        <v>148</v>
      </c>
      <c r="E245" s="28">
        <v>4.4074999999999998</v>
      </c>
      <c r="F245" s="57"/>
      <c r="G245" s="33">
        <f>ROUND(E245*F245,2)</f>
        <v>0</v>
      </c>
      <c r="H245" s="33">
        <v>0</v>
      </c>
      <c r="I245" s="33">
        <f>ROUND(E245*H245,2)</f>
        <v>0</v>
      </c>
      <c r="J245" s="33">
        <v>166</v>
      </c>
      <c r="K245" s="33">
        <f>ROUND(E245*J245,2)</f>
        <v>731.65</v>
      </c>
      <c r="L245" s="33">
        <v>21</v>
      </c>
      <c r="M245" s="33">
        <f>G245*(1+L245/100)</f>
        <v>0</v>
      </c>
      <c r="N245" s="33">
        <v>0</v>
      </c>
      <c r="O245" s="33">
        <f>ROUND(E245*N245,2)</f>
        <v>0</v>
      </c>
      <c r="P245" s="33">
        <v>0</v>
      </c>
      <c r="Q245" s="33">
        <f>ROUND(E245*P245,2)</f>
        <v>0</v>
      </c>
      <c r="R245" s="34"/>
      <c r="S245" s="33" t="s">
        <v>141</v>
      </c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 t="s">
        <v>142</v>
      </c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</row>
    <row r="246" spans="1:59" outlineLevel="1" x14ac:dyDescent="0.2">
      <c r="A246" s="14"/>
      <c r="B246" s="14"/>
      <c r="C246" s="43" t="s">
        <v>436</v>
      </c>
      <c r="D246" s="25"/>
      <c r="E246" s="29">
        <v>4.4074999999999998</v>
      </c>
      <c r="F246" s="57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4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 t="s">
        <v>144</v>
      </c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</row>
    <row r="247" spans="1:59" outlineLevel="1" x14ac:dyDescent="0.2">
      <c r="A247" s="14">
        <v>75</v>
      </c>
      <c r="B247" s="14" t="s">
        <v>437</v>
      </c>
      <c r="C247" s="42" t="s">
        <v>438</v>
      </c>
      <c r="D247" s="24" t="s">
        <v>148</v>
      </c>
      <c r="E247" s="28">
        <v>11.34</v>
      </c>
      <c r="F247" s="57"/>
      <c r="G247" s="33">
        <f>ROUND(E247*F247,2)</f>
        <v>0</v>
      </c>
      <c r="H247" s="33">
        <v>0</v>
      </c>
      <c r="I247" s="33">
        <f>ROUND(E247*H247,2)</f>
        <v>0</v>
      </c>
      <c r="J247" s="33">
        <v>209</v>
      </c>
      <c r="K247" s="33">
        <f>ROUND(E247*J247,2)</f>
        <v>2370.06</v>
      </c>
      <c r="L247" s="33">
        <v>21</v>
      </c>
      <c r="M247" s="33">
        <f>G247*(1+L247/100)</f>
        <v>0</v>
      </c>
      <c r="N247" s="33">
        <v>0</v>
      </c>
      <c r="O247" s="33">
        <f>ROUND(E247*N247,2)</f>
        <v>0</v>
      </c>
      <c r="P247" s="33">
        <v>0</v>
      </c>
      <c r="Q247" s="33">
        <f>ROUND(E247*P247,2)</f>
        <v>0</v>
      </c>
      <c r="R247" s="34"/>
      <c r="S247" s="33" t="s">
        <v>141</v>
      </c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 t="s">
        <v>142</v>
      </c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</row>
    <row r="248" spans="1:59" outlineLevel="1" x14ac:dyDescent="0.2">
      <c r="A248" s="14"/>
      <c r="B248" s="14"/>
      <c r="C248" s="43" t="s">
        <v>439</v>
      </c>
      <c r="D248" s="25"/>
      <c r="E248" s="29">
        <v>11.34</v>
      </c>
      <c r="F248" s="57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4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 t="s">
        <v>144</v>
      </c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</row>
    <row r="249" spans="1:59" outlineLevel="1" x14ac:dyDescent="0.2">
      <c r="A249" s="14">
        <v>76</v>
      </c>
      <c r="B249" s="14" t="s">
        <v>440</v>
      </c>
      <c r="C249" s="42" t="s">
        <v>441</v>
      </c>
      <c r="D249" s="24" t="s">
        <v>148</v>
      </c>
      <c r="E249" s="28">
        <v>4.4074999999999998</v>
      </c>
      <c r="F249" s="57"/>
      <c r="G249" s="33">
        <f>ROUND(E249*F249,2)</f>
        <v>0</v>
      </c>
      <c r="H249" s="33">
        <v>0</v>
      </c>
      <c r="I249" s="33">
        <f>ROUND(E249*H249,2)</f>
        <v>0</v>
      </c>
      <c r="J249" s="33">
        <v>26.6</v>
      </c>
      <c r="K249" s="33">
        <f>ROUND(E249*J249,2)</f>
        <v>117.24</v>
      </c>
      <c r="L249" s="33">
        <v>21</v>
      </c>
      <c r="M249" s="33">
        <f>G249*(1+L249/100)</f>
        <v>0</v>
      </c>
      <c r="N249" s="33">
        <v>0</v>
      </c>
      <c r="O249" s="33">
        <f>ROUND(E249*N249,2)</f>
        <v>0</v>
      </c>
      <c r="P249" s="33">
        <v>0</v>
      </c>
      <c r="Q249" s="33">
        <f>ROUND(E249*P249,2)</f>
        <v>0</v>
      </c>
      <c r="R249" s="34"/>
      <c r="S249" s="33" t="s">
        <v>141</v>
      </c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 t="s">
        <v>142</v>
      </c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</row>
    <row r="250" spans="1:59" outlineLevel="1" x14ac:dyDescent="0.2">
      <c r="A250" s="14"/>
      <c r="B250" s="14"/>
      <c r="C250" s="43" t="s">
        <v>436</v>
      </c>
      <c r="D250" s="25"/>
      <c r="E250" s="29">
        <v>4.4074999999999998</v>
      </c>
      <c r="F250" s="57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4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 t="s">
        <v>144</v>
      </c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</row>
    <row r="251" spans="1:59" outlineLevel="1" x14ac:dyDescent="0.2">
      <c r="A251" s="14">
        <v>77</v>
      </c>
      <c r="B251" s="14" t="s">
        <v>442</v>
      </c>
      <c r="C251" s="42" t="s">
        <v>443</v>
      </c>
      <c r="D251" s="24" t="s">
        <v>148</v>
      </c>
      <c r="E251" s="28">
        <v>4.4074999999999998</v>
      </c>
      <c r="F251" s="57"/>
      <c r="G251" s="33">
        <f>ROUND(E251*F251,2)</f>
        <v>0</v>
      </c>
      <c r="H251" s="33">
        <v>0</v>
      </c>
      <c r="I251" s="33">
        <f>ROUND(E251*H251,2)</f>
        <v>0</v>
      </c>
      <c r="J251" s="33">
        <v>38.299999999999997</v>
      </c>
      <c r="K251" s="33">
        <f>ROUND(E251*J251,2)</f>
        <v>168.81</v>
      </c>
      <c r="L251" s="33">
        <v>21</v>
      </c>
      <c r="M251" s="33">
        <f>G251*(1+L251/100)</f>
        <v>0</v>
      </c>
      <c r="N251" s="33">
        <v>0</v>
      </c>
      <c r="O251" s="33">
        <f>ROUND(E251*N251,2)</f>
        <v>0</v>
      </c>
      <c r="P251" s="33">
        <v>0</v>
      </c>
      <c r="Q251" s="33">
        <f>ROUND(E251*P251,2)</f>
        <v>0</v>
      </c>
      <c r="R251" s="34"/>
      <c r="S251" s="33" t="s">
        <v>141</v>
      </c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 t="s">
        <v>142</v>
      </c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</row>
    <row r="252" spans="1:59" outlineLevel="1" x14ac:dyDescent="0.2">
      <c r="A252" s="14">
        <v>78</v>
      </c>
      <c r="B252" s="14" t="s">
        <v>444</v>
      </c>
      <c r="C252" s="42" t="s">
        <v>445</v>
      </c>
      <c r="D252" s="24" t="s">
        <v>148</v>
      </c>
      <c r="E252" s="28">
        <v>11.34</v>
      </c>
      <c r="F252" s="57"/>
      <c r="G252" s="33">
        <f>ROUND(E252*F252,2)</f>
        <v>0</v>
      </c>
      <c r="H252" s="33">
        <v>0</v>
      </c>
      <c r="I252" s="33">
        <f>ROUND(E252*H252,2)</f>
        <v>0</v>
      </c>
      <c r="J252" s="33">
        <v>58.5</v>
      </c>
      <c r="K252" s="33">
        <f>ROUND(E252*J252,2)</f>
        <v>663.39</v>
      </c>
      <c r="L252" s="33">
        <v>21</v>
      </c>
      <c r="M252" s="33">
        <f>G252*(1+L252/100)</f>
        <v>0</v>
      </c>
      <c r="N252" s="33">
        <v>0</v>
      </c>
      <c r="O252" s="33">
        <f>ROUND(E252*N252,2)</f>
        <v>0</v>
      </c>
      <c r="P252" s="33">
        <v>0</v>
      </c>
      <c r="Q252" s="33">
        <f>ROUND(E252*P252,2)</f>
        <v>0</v>
      </c>
      <c r="R252" s="34"/>
      <c r="S252" s="33" t="s">
        <v>141</v>
      </c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 t="s">
        <v>142</v>
      </c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</row>
    <row r="253" spans="1:59" outlineLevel="1" x14ac:dyDescent="0.2">
      <c r="A253" s="14"/>
      <c r="B253" s="14"/>
      <c r="C253" s="43" t="s">
        <v>439</v>
      </c>
      <c r="D253" s="25"/>
      <c r="E253" s="29">
        <v>11.34</v>
      </c>
      <c r="F253" s="57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4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 t="s">
        <v>144</v>
      </c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</row>
    <row r="254" spans="1:59" outlineLevel="1" x14ac:dyDescent="0.2">
      <c r="A254" s="14">
        <v>79</v>
      </c>
      <c r="B254" s="14" t="s">
        <v>446</v>
      </c>
      <c r="C254" s="42" t="s">
        <v>447</v>
      </c>
      <c r="D254" s="24" t="s">
        <v>148</v>
      </c>
      <c r="E254" s="28">
        <v>11.34</v>
      </c>
      <c r="F254" s="57"/>
      <c r="G254" s="33">
        <f>ROUND(E254*F254,2)</f>
        <v>0</v>
      </c>
      <c r="H254" s="33">
        <v>0</v>
      </c>
      <c r="I254" s="33">
        <f>ROUND(E254*H254,2)</f>
        <v>0</v>
      </c>
      <c r="J254" s="33">
        <v>74.400000000000006</v>
      </c>
      <c r="K254" s="33">
        <f>ROUND(E254*J254,2)</f>
        <v>843.7</v>
      </c>
      <c r="L254" s="33">
        <v>21</v>
      </c>
      <c r="M254" s="33">
        <f>G254*(1+L254/100)</f>
        <v>0</v>
      </c>
      <c r="N254" s="33">
        <v>0</v>
      </c>
      <c r="O254" s="33">
        <f>ROUND(E254*N254,2)</f>
        <v>0</v>
      </c>
      <c r="P254" s="33">
        <v>0</v>
      </c>
      <c r="Q254" s="33">
        <f>ROUND(E254*P254,2)</f>
        <v>0</v>
      </c>
      <c r="R254" s="34"/>
      <c r="S254" s="33" t="s">
        <v>141</v>
      </c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 t="s">
        <v>142</v>
      </c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</row>
    <row r="255" spans="1:59" outlineLevel="1" x14ac:dyDescent="0.2">
      <c r="A255" s="14">
        <v>80</v>
      </c>
      <c r="B255" s="14" t="s">
        <v>448</v>
      </c>
      <c r="C255" s="42" t="s">
        <v>449</v>
      </c>
      <c r="D255" s="24" t="s">
        <v>148</v>
      </c>
      <c r="E255" s="28">
        <v>26</v>
      </c>
      <c r="F255" s="57"/>
      <c r="G255" s="33">
        <f>ROUND(E255*F255,2)</f>
        <v>0</v>
      </c>
      <c r="H255" s="33">
        <v>210</v>
      </c>
      <c r="I255" s="33">
        <f>ROUND(E255*H255,2)</f>
        <v>5460</v>
      </c>
      <c r="J255" s="33">
        <v>0</v>
      </c>
      <c r="K255" s="33">
        <f>ROUND(E255*J255,2)</f>
        <v>0</v>
      </c>
      <c r="L255" s="33">
        <v>21</v>
      </c>
      <c r="M255" s="33">
        <f>G255*(1+L255/100)</f>
        <v>0</v>
      </c>
      <c r="N255" s="33">
        <v>1.9E-3</v>
      </c>
      <c r="O255" s="33">
        <f>ROUND(E255*N255,2)</f>
        <v>0.05</v>
      </c>
      <c r="P255" s="33">
        <v>0</v>
      </c>
      <c r="Q255" s="33">
        <f>ROUND(E255*P255,2)</f>
        <v>0</v>
      </c>
      <c r="R255" s="34" t="s">
        <v>221</v>
      </c>
      <c r="S255" s="33" t="s">
        <v>141</v>
      </c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 t="s">
        <v>222</v>
      </c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</row>
    <row r="256" spans="1:59" outlineLevel="1" x14ac:dyDescent="0.2">
      <c r="A256" s="14"/>
      <c r="B256" s="14"/>
      <c r="C256" s="43" t="s">
        <v>450</v>
      </c>
      <c r="D256" s="25"/>
      <c r="E256" s="29">
        <v>18.109629999999999</v>
      </c>
      <c r="F256" s="57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4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 t="s">
        <v>144</v>
      </c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</row>
    <row r="257" spans="1:59" outlineLevel="1" x14ac:dyDescent="0.2">
      <c r="A257" s="14"/>
      <c r="B257" s="14"/>
      <c r="C257" s="43" t="s">
        <v>451</v>
      </c>
      <c r="D257" s="25"/>
      <c r="E257" s="29">
        <v>1.8109599999999999</v>
      </c>
      <c r="F257" s="57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4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 t="s">
        <v>144</v>
      </c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</row>
    <row r="258" spans="1:59" outlineLevel="1" x14ac:dyDescent="0.2">
      <c r="A258" s="14"/>
      <c r="B258" s="14"/>
      <c r="C258" s="43" t="s">
        <v>452</v>
      </c>
      <c r="D258" s="25"/>
      <c r="E258" s="29">
        <v>6.0794100000000002</v>
      </c>
      <c r="F258" s="57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4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 t="s">
        <v>144</v>
      </c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</row>
    <row r="259" spans="1:59" outlineLevel="1" x14ac:dyDescent="0.2">
      <c r="A259" s="14">
        <v>81</v>
      </c>
      <c r="B259" s="14" t="s">
        <v>453</v>
      </c>
      <c r="C259" s="42" t="s">
        <v>454</v>
      </c>
      <c r="D259" s="24" t="s">
        <v>148</v>
      </c>
      <c r="E259" s="28">
        <v>18.10962</v>
      </c>
      <c r="F259" s="57"/>
      <c r="G259" s="33">
        <f>ROUND(E259*F259,2)</f>
        <v>0</v>
      </c>
      <c r="H259" s="33">
        <v>50</v>
      </c>
      <c r="I259" s="33">
        <f>ROUND(E259*H259,2)</f>
        <v>905.48</v>
      </c>
      <c r="J259" s="33">
        <v>0</v>
      </c>
      <c r="K259" s="33">
        <f>ROUND(E259*J259,2)</f>
        <v>0</v>
      </c>
      <c r="L259" s="33">
        <v>21</v>
      </c>
      <c r="M259" s="33">
        <f>G259*(1+L259/100)</f>
        <v>0</v>
      </c>
      <c r="N259" s="33">
        <v>2.9999999999999997E-4</v>
      </c>
      <c r="O259" s="33">
        <f>ROUND(E259*N259,2)</f>
        <v>0.01</v>
      </c>
      <c r="P259" s="33">
        <v>0</v>
      </c>
      <c r="Q259" s="33">
        <f>ROUND(E259*P259,2)</f>
        <v>0</v>
      </c>
      <c r="R259" s="34" t="s">
        <v>221</v>
      </c>
      <c r="S259" s="33" t="s">
        <v>141</v>
      </c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 t="s">
        <v>222</v>
      </c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</row>
    <row r="260" spans="1:59" outlineLevel="1" x14ac:dyDescent="0.2">
      <c r="A260" s="14"/>
      <c r="B260" s="14"/>
      <c r="C260" s="43" t="s">
        <v>455</v>
      </c>
      <c r="D260" s="25"/>
      <c r="E260" s="29">
        <v>18.109629999999999</v>
      </c>
      <c r="F260" s="57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4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 t="s">
        <v>144</v>
      </c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</row>
    <row r="261" spans="1:59" x14ac:dyDescent="0.2">
      <c r="A261" s="20" t="s">
        <v>135</v>
      </c>
      <c r="B261" s="20" t="s">
        <v>81</v>
      </c>
      <c r="C261" s="44" t="s">
        <v>82</v>
      </c>
      <c r="D261" s="26"/>
      <c r="E261" s="30"/>
      <c r="F261" s="58"/>
      <c r="G261" s="35">
        <f>SUM(G262:G267)</f>
        <v>0</v>
      </c>
      <c r="H261" s="35"/>
      <c r="I261" s="35">
        <f>SUM(I262:I267)</f>
        <v>3243.59</v>
      </c>
      <c r="J261" s="35"/>
      <c r="K261" s="35">
        <f>SUM(K262:K267)</f>
        <v>2927.57</v>
      </c>
      <c r="L261" s="35"/>
      <c r="M261" s="35">
        <f>SUM(M262:M267)</f>
        <v>0</v>
      </c>
      <c r="N261" s="35"/>
      <c r="O261" s="35">
        <f>SUM(O262:O267)</f>
        <v>0.02</v>
      </c>
      <c r="P261" s="35"/>
      <c r="Q261" s="35">
        <f>SUM(Q262:Q267)</f>
        <v>0.01</v>
      </c>
      <c r="R261" s="36"/>
      <c r="S261" s="35"/>
      <c r="AD261" t="s">
        <v>136</v>
      </c>
    </row>
    <row r="262" spans="1:59" outlineLevel="1" x14ac:dyDescent="0.2">
      <c r="A262" s="14">
        <v>82</v>
      </c>
      <c r="B262" s="14" t="s">
        <v>456</v>
      </c>
      <c r="C262" s="42" t="s">
        <v>457</v>
      </c>
      <c r="D262" s="24" t="s">
        <v>191</v>
      </c>
      <c r="E262" s="28">
        <v>6.2</v>
      </c>
      <c r="F262" s="57"/>
      <c r="G262" s="33">
        <f>ROUND(E262*F262,2)</f>
        <v>0</v>
      </c>
      <c r="H262" s="33">
        <v>23.16</v>
      </c>
      <c r="I262" s="33">
        <f>ROUND(E262*H262,2)</f>
        <v>143.59</v>
      </c>
      <c r="J262" s="33">
        <v>404.84</v>
      </c>
      <c r="K262" s="33">
        <f>ROUND(E262*J262,2)</f>
        <v>2510.0100000000002</v>
      </c>
      <c r="L262" s="33">
        <v>21</v>
      </c>
      <c r="M262" s="33">
        <f>G262*(1+L262/100)</f>
        <v>0</v>
      </c>
      <c r="N262" s="33">
        <v>9.3000000000000005E-4</v>
      </c>
      <c r="O262" s="33">
        <f>ROUND(E262*N262,2)</f>
        <v>0.01</v>
      </c>
      <c r="P262" s="33">
        <v>0</v>
      </c>
      <c r="Q262" s="33">
        <f>ROUND(E262*P262,2)</f>
        <v>0</v>
      </c>
      <c r="R262" s="34" t="s">
        <v>458</v>
      </c>
      <c r="S262" s="33" t="s">
        <v>141</v>
      </c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 t="s">
        <v>142</v>
      </c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</row>
    <row r="263" spans="1:59" outlineLevel="1" x14ac:dyDescent="0.2">
      <c r="A263" s="14"/>
      <c r="B263" s="14"/>
      <c r="C263" s="43" t="s">
        <v>300</v>
      </c>
      <c r="D263" s="25"/>
      <c r="E263" s="29">
        <v>6.2</v>
      </c>
      <c r="F263" s="57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4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 t="s">
        <v>144</v>
      </c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</row>
    <row r="264" spans="1:59" ht="22.5" outlineLevel="1" x14ac:dyDescent="0.2">
      <c r="A264" s="14">
        <v>83</v>
      </c>
      <c r="B264" s="14" t="s">
        <v>459</v>
      </c>
      <c r="C264" s="42" t="s">
        <v>460</v>
      </c>
      <c r="D264" s="24" t="s">
        <v>191</v>
      </c>
      <c r="E264" s="28">
        <v>7.3</v>
      </c>
      <c r="F264" s="57"/>
      <c r="G264" s="33">
        <f>ROUND(E264*F264,2)</f>
        <v>0</v>
      </c>
      <c r="H264" s="33">
        <v>0</v>
      </c>
      <c r="I264" s="33">
        <f>ROUND(E264*H264,2)</f>
        <v>0</v>
      </c>
      <c r="J264" s="33">
        <v>57.2</v>
      </c>
      <c r="K264" s="33">
        <f>ROUND(E264*J264,2)</f>
        <v>417.56</v>
      </c>
      <c r="L264" s="33">
        <v>21</v>
      </c>
      <c r="M264" s="33">
        <f>G264*(1+L264/100)</f>
        <v>0</v>
      </c>
      <c r="N264" s="33">
        <v>0</v>
      </c>
      <c r="O264" s="33">
        <f>ROUND(E264*N264,2)</f>
        <v>0</v>
      </c>
      <c r="P264" s="33">
        <v>1.3500000000000001E-3</v>
      </c>
      <c r="Q264" s="33">
        <f>ROUND(E264*P264,2)</f>
        <v>0.01</v>
      </c>
      <c r="R264" s="34" t="s">
        <v>458</v>
      </c>
      <c r="S264" s="33" t="s">
        <v>141</v>
      </c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 t="s">
        <v>142</v>
      </c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</row>
    <row r="265" spans="1:59" outlineLevel="1" x14ac:dyDescent="0.2">
      <c r="A265" s="14"/>
      <c r="B265" s="14"/>
      <c r="C265" s="43" t="s">
        <v>461</v>
      </c>
      <c r="D265" s="25"/>
      <c r="E265" s="29">
        <v>7.3</v>
      </c>
      <c r="F265" s="57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4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 t="s">
        <v>144</v>
      </c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</row>
    <row r="266" spans="1:59" ht="22.5" outlineLevel="1" x14ac:dyDescent="0.2">
      <c r="A266" s="14">
        <v>84</v>
      </c>
      <c r="B266" s="14" t="s">
        <v>462</v>
      </c>
      <c r="C266" s="42" t="s">
        <v>463</v>
      </c>
      <c r="D266" s="24" t="s">
        <v>191</v>
      </c>
      <c r="E266" s="28">
        <v>6.2</v>
      </c>
      <c r="F266" s="57"/>
      <c r="G266" s="33">
        <f>ROUND(E266*F266,2)</f>
        <v>0</v>
      </c>
      <c r="H266" s="33">
        <v>500</v>
      </c>
      <c r="I266" s="33">
        <f>ROUND(E266*H266,2)</f>
        <v>3100</v>
      </c>
      <c r="J266" s="33">
        <v>0</v>
      </c>
      <c r="K266" s="33">
        <f>ROUND(E266*J266,2)</f>
        <v>0</v>
      </c>
      <c r="L266" s="33">
        <v>21</v>
      </c>
      <c r="M266" s="33">
        <f>G266*(1+L266/100)</f>
        <v>0</v>
      </c>
      <c r="N266" s="33">
        <v>1E-3</v>
      </c>
      <c r="O266" s="33">
        <f>ROUND(E266*N266,2)</f>
        <v>0.01</v>
      </c>
      <c r="P266" s="33">
        <v>0</v>
      </c>
      <c r="Q266" s="33">
        <f>ROUND(E266*P266,2)</f>
        <v>0</v>
      </c>
      <c r="R266" s="34"/>
      <c r="S266" s="33" t="s">
        <v>166</v>
      </c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 t="s">
        <v>222</v>
      </c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</row>
    <row r="267" spans="1:59" outlineLevel="1" x14ac:dyDescent="0.2">
      <c r="A267" s="14"/>
      <c r="B267" s="14"/>
      <c r="C267" s="43" t="s">
        <v>300</v>
      </c>
      <c r="D267" s="25"/>
      <c r="E267" s="29">
        <v>6.2</v>
      </c>
      <c r="F267" s="57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4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 t="s">
        <v>144</v>
      </c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</row>
    <row r="268" spans="1:59" x14ac:dyDescent="0.2">
      <c r="A268" s="20" t="s">
        <v>135</v>
      </c>
      <c r="B268" s="20" t="s">
        <v>83</v>
      </c>
      <c r="C268" s="44" t="s">
        <v>84</v>
      </c>
      <c r="D268" s="26"/>
      <c r="E268" s="30"/>
      <c r="F268" s="58"/>
      <c r="G268" s="35">
        <f>SUM(G269:G289)</f>
        <v>0</v>
      </c>
      <c r="H268" s="35"/>
      <c r="I268" s="35">
        <f>SUM(I269:I289)</f>
        <v>155918.25</v>
      </c>
      <c r="J268" s="35"/>
      <c r="K268" s="35">
        <f>SUM(K269:K289)</f>
        <v>7318.79</v>
      </c>
      <c r="L268" s="35"/>
      <c r="M268" s="35">
        <f>SUM(M269:M289)</f>
        <v>0</v>
      </c>
      <c r="N268" s="35"/>
      <c r="O268" s="35">
        <f>SUM(O269:O289)</f>
        <v>0.53</v>
      </c>
      <c r="P268" s="35"/>
      <c r="Q268" s="35">
        <f>SUM(Q269:Q289)</f>
        <v>0</v>
      </c>
      <c r="R268" s="36"/>
      <c r="S268" s="35"/>
      <c r="AD268" t="s">
        <v>136</v>
      </c>
    </row>
    <row r="269" spans="1:59" ht="22.5" outlineLevel="1" x14ac:dyDescent="0.2">
      <c r="A269" s="14">
        <v>85</v>
      </c>
      <c r="B269" s="14" t="s">
        <v>464</v>
      </c>
      <c r="C269" s="42" t="s">
        <v>465</v>
      </c>
      <c r="D269" s="24" t="s">
        <v>195</v>
      </c>
      <c r="E269" s="28">
        <v>5</v>
      </c>
      <c r="F269" s="57"/>
      <c r="G269" s="33">
        <f>ROUND(E269*F269,2)</f>
        <v>0</v>
      </c>
      <c r="H269" s="33">
        <v>298.89</v>
      </c>
      <c r="I269" s="33">
        <f>ROUND(E269*H269,2)</f>
        <v>1494.45</v>
      </c>
      <c r="J269" s="33">
        <v>247.11</v>
      </c>
      <c r="K269" s="33">
        <f>ROUND(E269*J269,2)</f>
        <v>1235.55</v>
      </c>
      <c r="L269" s="33">
        <v>21</v>
      </c>
      <c r="M269" s="33">
        <f>G269*(1+L269/100)</f>
        <v>0</v>
      </c>
      <c r="N269" s="33">
        <v>2.4199999999999998E-3</v>
      </c>
      <c r="O269" s="33">
        <f>ROUND(E269*N269,2)</f>
        <v>0.01</v>
      </c>
      <c r="P269" s="33">
        <v>0</v>
      </c>
      <c r="Q269" s="33">
        <f>ROUND(E269*P269,2)</f>
        <v>0</v>
      </c>
      <c r="R269" s="34" t="s">
        <v>466</v>
      </c>
      <c r="S269" s="33" t="s">
        <v>141</v>
      </c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 t="s">
        <v>142</v>
      </c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</row>
    <row r="270" spans="1:59" outlineLevel="1" x14ac:dyDescent="0.2">
      <c r="A270" s="14"/>
      <c r="B270" s="14"/>
      <c r="C270" s="43" t="s">
        <v>467</v>
      </c>
      <c r="D270" s="25"/>
      <c r="E270" s="29">
        <v>5</v>
      </c>
      <c r="F270" s="57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4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 t="s">
        <v>144</v>
      </c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</row>
    <row r="271" spans="1:59" ht="22.5" outlineLevel="1" x14ac:dyDescent="0.2">
      <c r="A271" s="14">
        <v>86</v>
      </c>
      <c r="B271" s="14" t="s">
        <v>468</v>
      </c>
      <c r="C271" s="42" t="s">
        <v>469</v>
      </c>
      <c r="D271" s="24" t="s">
        <v>195</v>
      </c>
      <c r="E271" s="28">
        <v>1</v>
      </c>
      <c r="F271" s="57"/>
      <c r="G271" s="33">
        <f>ROUND(E271*F271,2)</f>
        <v>0</v>
      </c>
      <c r="H271" s="33">
        <v>244</v>
      </c>
      <c r="I271" s="33">
        <f>ROUND(E271*H271,2)</f>
        <v>244</v>
      </c>
      <c r="J271" s="33">
        <v>274</v>
      </c>
      <c r="K271" s="33">
        <f>ROUND(E271*J271,2)</f>
        <v>274</v>
      </c>
      <c r="L271" s="33">
        <v>21</v>
      </c>
      <c r="M271" s="33">
        <f>G271*(1+L271/100)</f>
        <v>0</v>
      </c>
      <c r="N271" s="33">
        <v>1.7899999999999999E-3</v>
      </c>
      <c r="O271" s="33">
        <f>ROUND(E271*N271,2)</f>
        <v>0</v>
      </c>
      <c r="P271" s="33">
        <v>0</v>
      </c>
      <c r="Q271" s="33">
        <f>ROUND(E271*P271,2)</f>
        <v>0</v>
      </c>
      <c r="R271" s="34" t="s">
        <v>466</v>
      </c>
      <c r="S271" s="33" t="s">
        <v>141</v>
      </c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 t="s">
        <v>142</v>
      </c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</row>
    <row r="272" spans="1:59" outlineLevel="1" x14ac:dyDescent="0.2">
      <c r="A272" s="14"/>
      <c r="B272" s="14"/>
      <c r="C272" s="43" t="s">
        <v>292</v>
      </c>
      <c r="D272" s="25"/>
      <c r="E272" s="29">
        <v>1</v>
      </c>
      <c r="F272" s="57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4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 t="s">
        <v>144</v>
      </c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</row>
    <row r="273" spans="1:59" outlineLevel="1" x14ac:dyDescent="0.2">
      <c r="A273" s="14">
        <v>87</v>
      </c>
      <c r="B273" s="14" t="s">
        <v>470</v>
      </c>
      <c r="C273" s="42" t="s">
        <v>471</v>
      </c>
      <c r="D273" s="24" t="s">
        <v>195</v>
      </c>
      <c r="E273" s="28">
        <v>1</v>
      </c>
      <c r="F273" s="57"/>
      <c r="G273" s="33">
        <f>ROUND(E273*F273,2)</f>
        <v>0</v>
      </c>
      <c r="H273" s="33">
        <v>0</v>
      </c>
      <c r="I273" s="33">
        <f>ROUND(E273*H273,2)</f>
        <v>0</v>
      </c>
      <c r="J273" s="33">
        <v>707</v>
      </c>
      <c r="K273" s="33">
        <f>ROUND(E273*J273,2)</f>
        <v>707</v>
      </c>
      <c r="L273" s="33">
        <v>21</v>
      </c>
      <c r="M273" s="33">
        <f>G273*(1+L273/100)</f>
        <v>0</v>
      </c>
      <c r="N273" s="33">
        <v>0</v>
      </c>
      <c r="O273" s="33">
        <f>ROUND(E273*N273,2)</f>
        <v>0</v>
      </c>
      <c r="P273" s="33">
        <v>0</v>
      </c>
      <c r="Q273" s="33">
        <f>ROUND(E273*P273,2)</f>
        <v>0</v>
      </c>
      <c r="R273" s="34" t="s">
        <v>466</v>
      </c>
      <c r="S273" s="33" t="s">
        <v>141</v>
      </c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 t="s">
        <v>142</v>
      </c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</row>
    <row r="274" spans="1:59" outlineLevel="1" x14ac:dyDescent="0.2">
      <c r="A274" s="14">
        <v>88</v>
      </c>
      <c r="B274" s="14" t="s">
        <v>472</v>
      </c>
      <c r="C274" s="42" t="s">
        <v>473</v>
      </c>
      <c r="D274" s="24" t="s">
        <v>195</v>
      </c>
      <c r="E274" s="28">
        <v>5</v>
      </c>
      <c r="F274" s="57"/>
      <c r="G274" s="33">
        <f>ROUND(E274*F274,2)</f>
        <v>0</v>
      </c>
      <c r="H274" s="33">
        <v>0</v>
      </c>
      <c r="I274" s="33">
        <f>ROUND(E274*H274,2)</f>
        <v>0</v>
      </c>
      <c r="J274" s="33">
        <v>731</v>
      </c>
      <c r="K274" s="33">
        <f>ROUND(E274*J274,2)</f>
        <v>3655</v>
      </c>
      <c r="L274" s="33">
        <v>21</v>
      </c>
      <c r="M274" s="33">
        <f>G274*(1+L274/100)</f>
        <v>0</v>
      </c>
      <c r="N274" s="33">
        <v>0</v>
      </c>
      <c r="O274" s="33">
        <f>ROUND(E274*N274,2)</f>
        <v>0</v>
      </c>
      <c r="P274" s="33">
        <v>0</v>
      </c>
      <c r="Q274" s="33">
        <f>ROUND(E274*P274,2)</f>
        <v>0</v>
      </c>
      <c r="R274" s="34" t="s">
        <v>466</v>
      </c>
      <c r="S274" s="33" t="s">
        <v>141</v>
      </c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 t="s">
        <v>142</v>
      </c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</row>
    <row r="275" spans="1:59" outlineLevel="1" x14ac:dyDescent="0.2">
      <c r="A275" s="14"/>
      <c r="B275" s="14"/>
      <c r="C275" s="43" t="s">
        <v>474</v>
      </c>
      <c r="D275" s="25"/>
      <c r="E275" s="29">
        <v>3</v>
      </c>
      <c r="F275" s="57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4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 t="s">
        <v>144</v>
      </c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</row>
    <row r="276" spans="1:59" outlineLevel="1" x14ac:dyDescent="0.2">
      <c r="A276" s="14"/>
      <c r="B276" s="14"/>
      <c r="C276" s="43" t="s">
        <v>475</v>
      </c>
      <c r="D276" s="25"/>
      <c r="E276" s="29">
        <v>2</v>
      </c>
      <c r="F276" s="57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4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 t="s">
        <v>144</v>
      </c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</row>
    <row r="277" spans="1:59" outlineLevel="1" x14ac:dyDescent="0.2">
      <c r="A277" s="14">
        <v>89</v>
      </c>
      <c r="B277" s="14" t="s">
        <v>476</v>
      </c>
      <c r="C277" s="42" t="s">
        <v>477</v>
      </c>
      <c r="D277" s="24" t="s">
        <v>195</v>
      </c>
      <c r="E277" s="28">
        <v>6</v>
      </c>
      <c r="F277" s="57"/>
      <c r="G277" s="33">
        <f>ROUND(E277*F277,2)</f>
        <v>0</v>
      </c>
      <c r="H277" s="33">
        <v>3.3</v>
      </c>
      <c r="I277" s="33">
        <f>ROUND(E277*H277,2)</f>
        <v>19.8</v>
      </c>
      <c r="J277" s="33">
        <v>128.69999999999999</v>
      </c>
      <c r="K277" s="33">
        <f>ROUND(E277*J277,2)</f>
        <v>772.2</v>
      </c>
      <c r="L277" s="33">
        <v>21</v>
      </c>
      <c r="M277" s="33">
        <f>G277*(1+L277/100)</f>
        <v>0</v>
      </c>
      <c r="N277" s="33">
        <v>1.0000000000000001E-5</v>
      </c>
      <c r="O277" s="33">
        <f>ROUND(E277*N277,2)</f>
        <v>0</v>
      </c>
      <c r="P277" s="33">
        <v>0</v>
      </c>
      <c r="Q277" s="33">
        <f>ROUND(E277*P277,2)</f>
        <v>0</v>
      </c>
      <c r="R277" s="34" t="s">
        <v>466</v>
      </c>
      <c r="S277" s="33" t="s">
        <v>141</v>
      </c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 t="s">
        <v>142</v>
      </c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</row>
    <row r="278" spans="1:59" outlineLevel="1" x14ac:dyDescent="0.2">
      <c r="A278" s="14">
        <v>90</v>
      </c>
      <c r="B278" s="14" t="s">
        <v>478</v>
      </c>
      <c r="C278" s="42" t="s">
        <v>479</v>
      </c>
      <c r="D278" s="24" t="s">
        <v>195</v>
      </c>
      <c r="E278" s="28">
        <v>1</v>
      </c>
      <c r="F278" s="57"/>
      <c r="G278" s="33">
        <f>ROUND(E278*F278,2)</f>
        <v>0</v>
      </c>
      <c r="H278" s="33">
        <v>24000</v>
      </c>
      <c r="I278" s="33">
        <f>ROUND(E278*H278,2)</f>
        <v>24000</v>
      </c>
      <c r="J278" s="33">
        <v>0</v>
      </c>
      <c r="K278" s="33">
        <f>ROUND(E278*J278,2)</f>
        <v>0</v>
      </c>
      <c r="L278" s="33">
        <v>21</v>
      </c>
      <c r="M278" s="33">
        <f>G278*(1+L278/100)</f>
        <v>0</v>
      </c>
      <c r="N278" s="33">
        <v>0.12</v>
      </c>
      <c r="O278" s="33">
        <f>ROUND(E278*N278,2)</f>
        <v>0.12</v>
      </c>
      <c r="P278" s="33">
        <v>0</v>
      </c>
      <c r="Q278" s="33">
        <f>ROUND(E278*P278,2)</f>
        <v>0</v>
      </c>
      <c r="R278" s="34"/>
      <c r="S278" s="33" t="s">
        <v>166</v>
      </c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 t="s">
        <v>222</v>
      </c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</row>
    <row r="279" spans="1:59" outlineLevel="1" x14ac:dyDescent="0.2">
      <c r="A279" s="14">
        <v>91</v>
      </c>
      <c r="B279" s="14" t="s">
        <v>480</v>
      </c>
      <c r="C279" s="42" t="s">
        <v>481</v>
      </c>
      <c r="D279" s="24" t="s">
        <v>195</v>
      </c>
      <c r="E279" s="28">
        <v>1</v>
      </c>
      <c r="F279" s="57"/>
      <c r="G279" s="33">
        <f>ROUND(E279*F279,2)</f>
        <v>0</v>
      </c>
      <c r="H279" s="33">
        <v>30000</v>
      </c>
      <c r="I279" s="33">
        <f>ROUND(E279*H279,2)</f>
        <v>30000</v>
      </c>
      <c r="J279" s="33">
        <v>0</v>
      </c>
      <c r="K279" s="33">
        <f>ROUND(E279*J279,2)</f>
        <v>0</v>
      </c>
      <c r="L279" s="33">
        <v>21</v>
      </c>
      <c r="M279" s="33">
        <f>G279*(1+L279/100)</f>
        <v>0</v>
      </c>
      <c r="N279" s="33">
        <v>0.18</v>
      </c>
      <c r="O279" s="33">
        <f>ROUND(E279*N279,2)</f>
        <v>0.18</v>
      </c>
      <c r="P279" s="33">
        <v>0</v>
      </c>
      <c r="Q279" s="33">
        <f>ROUND(E279*P279,2)</f>
        <v>0</v>
      </c>
      <c r="R279" s="34"/>
      <c r="S279" s="33" t="s">
        <v>166</v>
      </c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 t="s">
        <v>222</v>
      </c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</row>
    <row r="280" spans="1:59" ht="22.5" outlineLevel="1" x14ac:dyDescent="0.2">
      <c r="A280" s="14">
        <v>92</v>
      </c>
      <c r="B280" s="14" t="s">
        <v>482</v>
      </c>
      <c r="C280" s="42" t="s">
        <v>483</v>
      </c>
      <c r="D280" s="24" t="s">
        <v>195</v>
      </c>
      <c r="E280" s="28">
        <v>1</v>
      </c>
      <c r="F280" s="57"/>
      <c r="G280" s="33">
        <f>ROUND(E280*F280,2)</f>
        <v>0</v>
      </c>
      <c r="H280" s="33">
        <v>32000</v>
      </c>
      <c r="I280" s="33">
        <f>ROUND(E280*H280,2)</f>
        <v>32000</v>
      </c>
      <c r="J280" s="33">
        <v>0</v>
      </c>
      <c r="K280" s="33">
        <f>ROUND(E280*J280,2)</f>
        <v>0</v>
      </c>
      <c r="L280" s="33">
        <v>21</v>
      </c>
      <c r="M280" s="33">
        <f>G280*(1+L280/100)</f>
        <v>0</v>
      </c>
      <c r="N280" s="33">
        <v>0.05</v>
      </c>
      <c r="O280" s="33">
        <f>ROUND(E280*N280,2)</f>
        <v>0.05</v>
      </c>
      <c r="P280" s="33">
        <v>0</v>
      </c>
      <c r="Q280" s="33">
        <f>ROUND(E280*P280,2)</f>
        <v>0</v>
      </c>
      <c r="R280" s="34"/>
      <c r="S280" s="33" t="s">
        <v>166</v>
      </c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 t="s">
        <v>222</v>
      </c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</row>
    <row r="281" spans="1:59" outlineLevel="1" x14ac:dyDescent="0.2">
      <c r="A281" s="14">
        <v>93</v>
      </c>
      <c r="B281" s="14" t="s">
        <v>484</v>
      </c>
      <c r="C281" s="42" t="s">
        <v>485</v>
      </c>
      <c r="D281" s="24" t="s">
        <v>191</v>
      </c>
      <c r="E281" s="28">
        <v>6.4</v>
      </c>
      <c r="F281" s="57"/>
      <c r="G281" s="33">
        <f>ROUND(E281*F281,2)</f>
        <v>0</v>
      </c>
      <c r="H281" s="33">
        <v>400</v>
      </c>
      <c r="I281" s="33">
        <f>ROUND(E281*H281,2)</f>
        <v>2560</v>
      </c>
      <c r="J281" s="33">
        <v>0</v>
      </c>
      <c r="K281" s="33">
        <f>ROUND(E281*J281,2)</f>
        <v>0</v>
      </c>
      <c r="L281" s="33">
        <v>21</v>
      </c>
      <c r="M281" s="33">
        <f>G281*(1+L281/100)</f>
        <v>0</v>
      </c>
      <c r="N281" s="33">
        <v>0</v>
      </c>
      <c r="O281" s="33">
        <f>ROUND(E281*N281,2)</f>
        <v>0</v>
      </c>
      <c r="P281" s="33">
        <v>0</v>
      </c>
      <c r="Q281" s="33">
        <f>ROUND(E281*P281,2)</f>
        <v>0</v>
      </c>
      <c r="R281" s="34"/>
      <c r="S281" s="33" t="s">
        <v>166</v>
      </c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 t="s">
        <v>222</v>
      </c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</row>
    <row r="282" spans="1:59" outlineLevel="1" x14ac:dyDescent="0.2">
      <c r="A282" s="14"/>
      <c r="B282" s="14"/>
      <c r="C282" s="43" t="s">
        <v>486</v>
      </c>
      <c r="D282" s="25"/>
      <c r="E282" s="29">
        <v>6.4</v>
      </c>
      <c r="F282" s="57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4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 t="s">
        <v>144</v>
      </c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</row>
    <row r="283" spans="1:59" outlineLevel="1" x14ac:dyDescent="0.2">
      <c r="A283" s="14">
        <v>94</v>
      </c>
      <c r="B283" s="14" t="s">
        <v>487</v>
      </c>
      <c r="C283" s="42" t="s">
        <v>488</v>
      </c>
      <c r="D283" s="24" t="s">
        <v>195</v>
      </c>
      <c r="E283" s="28">
        <v>1</v>
      </c>
      <c r="F283" s="57"/>
      <c r="G283" s="33">
        <f t="shared" ref="G283:G289" si="0">ROUND(E283*F283,2)</f>
        <v>0</v>
      </c>
      <c r="H283" s="33">
        <v>7000</v>
      </c>
      <c r="I283" s="33">
        <f t="shared" ref="I283:I289" si="1">ROUND(E283*H283,2)</f>
        <v>7000</v>
      </c>
      <c r="J283" s="33">
        <v>0</v>
      </c>
      <c r="K283" s="33">
        <f t="shared" ref="K283:K289" si="2">ROUND(E283*J283,2)</f>
        <v>0</v>
      </c>
      <c r="L283" s="33">
        <v>21</v>
      </c>
      <c r="M283" s="33">
        <f t="shared" ref="M283:M289" si="3">G283*(1+L283/100)</f>
        <v>0</v>
      </c>
      <c r="N283" s="33">
        <v>1.38E-2</v>
      </c>
      <c r="O283" s="33">
        <f t="shared" ref="O283:O289" si="4">ROUND(E283*N283,2)</f>
        <v>0.01</v>
      </c>
      <c r="P283" s="33">
        <v>0</v>
      </c>
      <c r="Q283" s="33">
        <f t="shared" ref="Q283:Q289" si="5">ROUND(E283*P283,2)</f>
        <v>0</v>
      </c>
      <c r="R283" s="34"/>
      <c r="S283" s="33" t="s">
        <v>166</v>
      </c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 t="s">
        <v>222</v>
      </c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</row>
    <row r="284" spans="1:59" outlineLevel="1" x14ac:dyDescent="0.2">
      <c r="A284" s="14">
        <v>95</v>
      </c>
      <c r="B284" s="14" t="s">
        <v>489</v>
      </c>
      <c r="C284" s="42" t="s">
        <v>490</v>
      </c>
      <c r="D284" s="24" t="s">
        <v>195</v>
      </c>
      <c r="E284" s="28">
        <v>1</v>
      </c>
      <c r="F284" s="57"/>
      <c r="G284" s="33">
        <f t="shared" si="0"/>
        <v>0</v>
      </c>
      <c r="H284" s="33">
        <v>7000</v>
      </c>
      <c r="I284" s="33">
        <f t="shared" si="1"/>
        <v>7000</v>
      </c>
      <c r="J284" s="33">
        <v>0</v>
      </c>
      <c r="K284" s="33">
        <f t="shared" si="2"/>
        <v>0</v>
      </c>
      <c r="L284" s="33">
        <v>21</v>
      </c>
      <c r="M284" s="33">
        <f t="shared" si="3"/>
        <v>0</v>
      </c>
      <c r="N284" s="33">
        <v>1.6E-2</v>
      </c>
      <c r="O284" s="33">
        <f t="shared" si="4"/>
        <v>0.02</v>
      </c>
      <c r="P284" s="33">
        <v>0</v>
      </c>
      <c r="Q284" s="33">
        <f t="shared" si="5"/>
        <v>0</v>
      </c>
      <c r="R284" s="34"/>
      <c r="S284" s="33" t="s">
        <v>166</v>
      </c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 t="s">
        <v>222</v>
      </c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</row>
    <row r="285" spans="1:59" ht="22.5" outlineLevel="1" x14ac:dyDescent="0.2">
      <c r="A285" s="14">
        <v>96</v>
      </c>
      <c r="B285" s="14" t="s">
        <v>491</v>
      </c>
      <c r="C285" s="42" t="s">
        <v>492</v>
      </c>
      <c r="D285" s="24" t="s">
        <v>195</v>
      </c>
      <c r="E285" s="28">
        <v>2</v>
      </c>
      <c r="F285" s="57"/>
      <c r="G285" s="33">
        <f t="shared" si="0"/>
        <v>0</v>
      </c>
      <c r="H285" s="33">
        <v>9000</v>
      </c>
      <c r="I285" s="33">
        <f t="shared" si="1"/>
        <v>18000</v>
      </c>
      <c r="J285" s="33">
        <v>0</v>
      </c>
      <c r="K285" s="33">
        <f t="shared" si="2"/>
        <v>0</v>
      </c>
      <c r="L285" s="33">
        <v>21</v>
      </c>
      <c r="M285" s="33">
        <f t="shared" si="3"/>
        <v>0</v>
      </c>
      <c r="N285" s="33">
        <v>3.5999999999999997E-2</v>
      </c>
      <c r="O285" s="33">
        <f t="shared" si="4"/>
        <v>7.0000000000000007E-2</v>
      </c>
      <c r="P285" s="33">
        <v>0</v>
      </c>
      <c r="Q285" s="33">
        <f t="shared" si="5"/>
        <v>0</v>
      </c>
      <c r="R285" s="34"/>
      <c r="S285" s="33" t="s">
        <v>166</v>
      </c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 t="s">
        <v>222</v>
      </c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</row>
    <row r="286" spans="1:59" ht="22.5" outlineLevel="1" x14ac:dyDescent="0.2">
      <c r="A286" s="14">
        <v>97</v>
      </c>
      <c r="B286" s="14" t="s">
        <v>493</v>
      </c>
      <c r="C286" s="42" t="s">
        <v>494</v>
      </c>
      <c r="D286" s="24" t="s">
        <v>195</v>
      </c>
      <c r="E286" s="28">
        <v>2</v>
      </c>
      <c r="F286" s="57"/>
      <c r="G286" s="33">
        <f t="shared" si="0"/>
        <v>0</v>
      </c>
      <c r="H286" s="33">
        <v>16000</v>
      </c>
      <c r="I286" s="33">
        <f t="shared" si="1"/>
        <v>32000</v>
      </c>
      <c r="J286" s="33">
        <v>0</v>
      </c>
      <c r="K286" s="33">
        <f t="shared" si="2"/>
        <v>0</v>
      </c>
      <c r="L286" s="33">
        <v>21</v>
      </c>
      <c r="M286" s="33">
        <f t="shared" si="3"/>
        <v>0</v>
      </c>
      <c r="N286" s="33">
        <v>3.2000000000000001E-2</v>
      </c>
      <c r="O286" s="33">
        <f t="shared" si="4"/>
        <v>0.06</v>
      </c>
      <c r="P286" s="33">
        <v>0</v>
      </c>
      <c r="Q286" s="33">
        <f t="shared" si="5"/>
        <v>0</v>
      </c>
      <c r="R286" s="34"/>
      <c r="S286" s="33" t="s">
        <v>166</v>
      </c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 t="s">
        <v>222</v>
      </c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</row>
    <row r="287" spans="1:59" outlineLevel="1" x14ac:dyDescent="0.2">
      <c r="A287" s="14">
        <v>98</v>
      </c>
      <c r="B287" s="14" t="s">
        <v>495</v>
      </c>
      <c r="C287" s="42" t="s">
        <v>496</v>
      </c>
      <c r="D287" s="24" t="s">
        <v>195</v>
      </c>
      <c r="E287" s="28">
        <v>1</v>
      </c>
      <c r="F287" s="57"/>
      <c r="G287" s="33">
        <f t="shared" si="0"/>
        <v>0</v>
      </c>
      <c r="H287" s="33">
        <v>250</v>
      </c>
      <c r="I287" s="33">
        <f t="shared" si="1"/>
        <v>250</v>
      </c>
      <c r="J287" s="33">
        <v>0</v>
      </c>
      <c r="K287" s="33">
        <f t="shared" si="2"/>
        <v>0</v>
      </c>
      <c r="L287" s="33">
        <v>21</v>
      </c>
      <c r="M287" s="33">
        <f t="shared" si="3"/>
        <v>0</v>
      </c>
      <c r="N287" s="33">
        <v>8.0000000000000004E-4</v>
      </c>
      <c r="O287" s="33">
        <f t="shared" si="4"/>
        <v>0</v>
      </c>
      <c r="P287" s="33">
        <v>0</v>
      </c>
      <c r="Q287" s="33">
        <f t="shared" si="5"/>
        <v>0</v>
      </c>
      <c r="R287" s="34" t="s">
        <v>221</v>
      </c>
      <c r="S287" s="33" t="s">
        <v>141</v>
      </c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 t="s">
        <v>222</v>
      </c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</row>
    <row r="288" spans="1:59" outlineLevel="1" x14ac:dyDescent="0.2">
      <c r="A288" s="14">
        <v>99</v>
      </c>
      <c r="B288" s="14" t="s">
        <v>497</v>
      </c>
      <c r="C288" s="42" t="s">
        <v>498</v>
      </c>
      <c r="D288" s="24" t="s">
        <v>195</v>
      </c>
      <c r="E288" s="28">
        <v>5</v>
      </c>
      <c r="F288" s="57"/>
      <c r="G288" s="33">
        <f t="shared" si="0"/>
        <v>0</v>
      </c>
      <c r="H288" s="33">
        <v>270</v>
      </c>
      <c r="I288" s="33">
        <f t="shared" si="1"/>
        <v>1350</v>
      </c>
      <c r="J288" s="33">
        <v>0</v>
      </c>
      <c r="K288" s="33">
        <f t="shared" si="2"/>
        <v>0</v>
      </c>
      <c r="L288" s="33">
        <v>21</v>
      </c>
      <c r="M288" s="33">
        <f t="shared" si="3"/>
        <v>0</v>
      </c>
      <c r="N288" s="33">
        <v>1.2099999999999999E-3</v>
      </c>
      <c r="O288" s="33">
        <f t="shared" si="4"/>
        <v>0.01</v>
      </c>
      <c r="P288" s="33">
        <v>0</v>
      </c>
      <c r="Q288" s="33">
        <f t="shared" si="5"/>
        <v>0</v>
      </c>
      <c r="R288" s="34" t="s">
        <v>221</v>
      </c>
      <c r="S288" s="33" t="s">
        <v>141</v>
      </c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 t="s">
        <v>222</v>
      </c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</row>
    <row r="289" spans="1:59" outlineLevel="1" x14ac:dyDescent="0.2">
      <c r="A289" s="14">
        <v>100</v>
      </c>
      <c r="B289" s="14" t="s">
        <v>499</v>
      </c>
      <c r="C289" s="42" t="s">
        <v>500</v>
      </c>
      <c r="D289" s="24" t="s">
        <v>165</v>
      </c>
      <c r="E289" s="28">
        <v>0.53659999999999997</v>
      </c>
      <c r="F289" s="57"/>
      <c r="G289" s="33">
        <f t="shared" si="0"/>
        <v>0</v>
      </c>
      <c r="H289" s="33">
        <v>0</v>
      </c>
      <c r="I289" s="33">
        <f t="shared" si="1"/>
        <v>0</v>
      </c>
      <c r="J289" s="33">
        <v>1258</v>
      </c>
      <c r="K289" s="33">
        <f t="shared" si="2"/>
        <v>675.04</v>
      </c>
      <c r="L289" s="33">
        <v>21</v>
      </c>
      <c r="M289" s="33">
        <f t="shared" si="3"/>
        <v>0</v>
      </c>
      <c r="N289" s="33">
        <v>0</v>
      </c>
      <c r="O289" s="33">
        <f t="shared" si="4"/>
        <v>0</v>
      </c>
      <c r="P289" s="33">
        <v>0</v>
      </c>
      <c r="Q289" s="33">
        <f t="shared" si="5"/>
        <v>0</v>
      </c>
      <c r="R289" s="34" t="s">
        <v>466</v>
      </c>
      <c r="S289" s="33" t="s">
        <v>141</v>
      </c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 t="s">
        <v>433</v>
      </c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</row>
    <row r="290" spans="1:59" x14ac:dyDescent="0.2">
      <c r="A290" s="20" t="s">
        <v>135</v>
      </c>
      <c r="B290" s="20" t="s">
        <v>85</v>
      </c>
      <c r="C290" s="44" t="s">
        <v>86</v>
      </c>
      <c r="D290" s="26"/>
      <c r="E290" s="30"/>
      <c r="F290" s="58"/>
      <c r="G290" s="35">
        <f>SUM(G291:G311)</f>
        <v>0</v>
      </c>
      <c r="H290" s="35"/>
      <c r="I290" s="35">
        <f>SUM(I291:I311)</f>
        <v>23554.129999999997</v>
      </c>
      <c r="J290" s="35"/>
      <c r="K290" s="35">
        <f>SUM(K291:K311)</f>
        <v>61283.520000000004</v>
      </c>
      <c r="L290" s="35"/>
      <c r="M290" s="35">
        <f>SUM(M291:M311)</f>
        <v>0</v>
      </c>
      <c r="N290" s="35"/>
      <c r="O290" s="35">
        <f>SUM(O291:O311)</f>
        <v>0.26</v>
      </c>
      <c r="P290" s="35"/>
      <c r="Q290" s="35">
        <f>SUM(Q291:Q311)</f>
        <v>0.36000000000000004</v>
      </c>
      <c r="R290" s="36"/>
      <c r="S290" s="35"/>
      <c r="AD290" t="s">
        <v>136</v>
      </c>
    </row>
    <row r="291" spans="1:59" outlineLevel="1" x14ac:dyDescent="0.2">
      <c r="A291" s="14">
        <v>101</v>
      </c>
      <c r="B291" s="14" t="s">
        <v>501</v>
      </c>
      <c r="C291" s="42" t="s">
        <v>502</v>
      </c>
      <c r="D291" s="24" t="s">
        <v>148</v>
      </c>
      <c r="E291" s="28">
        <v>59.81</v>
      </c>
      <c r="F291" s="57"/>
      <c r="G291" s="33">
        <f>ROUND(E291*F291,2)</f>
        <v>0</v>
      </c>
      <c r="H291" s="33">
        <v>6.99</v>
      </c>
      <c r="I291" s="33">
        <f>ROUND(E291*H291,2)</f>
        <v>418.07</v>
      </c>
      <c r="J291" s="33">
        <v>254.51</v>
      </c>
      <c r="K291" s="33">
        <f>ROUND(E291*J291,2)</f>
        <v>15222.24</v>
      </c>
      <c r="L291" s="33">
        <v>21</v>
      </c>
      <c r="M291" s="33">
        <f>G291*(1+L291/100)</f>
        <v>0</v>
      </c>
      <c r="N291" s="33">
        <v>2.0000000000000002E-5</v>
      </c>
      <c r="O291" s="33">
        <f>ROUND(E291*N291,2)</f>
        <v>0</v>
      </c>
      <c r="P291" s="33">
        <v>0</v>
      </c>
      <c r="Q291" s="33">
        <f>ROUND(E291*P291,2)</f>
        <v>0</v>
      </c>
      <c r="R291" s="34" t="s">
        <v>503</v>
      </c>
      <c r="S291" s="33" t="s">
        <v>141</v>
      </c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 t="s">
        <v>142</v>
      </c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</row>
    <row r="292" spans="1:59" outlineLevel="1" x14ac:dyDescent="0.2">
      <c r="A292" s="14"/>
      <c r="B292" s="14"/>
      <c r="C292" s="43" t="s">
        <v>504</v>
      </c>
      <c r="D292" s="25"/>
      <c r="E292" s="29">
        <v>41.99</v>
      </c>
      <c r="F292" s="57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4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 t="s">
        <v>144</v>
      </c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</row>
    <row r="293" spans="1:59" outlineLevel="1" x14ac:dyDescent="0.2">
      <c r="A293" s="14"/>
      <c r="B293" s="14"/>
      <c r="C293" s="43" t="s">
        <v>505</v>
      </c>
      <c r="D293" s="25"/>
      <c r="E293" s="29">
        <v>17.82</v>
      </c>
      <c r="F293" s="57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4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 t="s">
        <v>144</v>
      </c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</row>
    <row r="294" spans="1:59" outlineLevel="1" x14ac:dyDescent="0.2">
      <c r="A294" s="14">
        <v>102</v>
      </c>
      <c r="B294" s="14" t="s">
        <v>506</v>
      </c>
      <c r="C294" s="42" t="s">
        <v>507</v>
      </c>
      <c r="D294" s="24" t="s">
        <v>195</v>
      </c>
      <c r="E294" s="28">
        <v>47</v>
      </c>
      <c r="F294" s="57"/>
      <c r="G294" s="33">
        <f>ROUND(E294*F294,2)</f>
        <v>0</v>
      </c>
      <c r="H294" s="33">
        <v>4.9800000000000004</v>
      </c>
      <c r="I294" s="33">
        <f>ROUND(E294*H294,2)</f>
        <v>234.06</v>
      </c>
      <c r="J294" s="33">
        <v>83.72</v>
      </c>
      <c r="K294" s="33">
        <f>ROUND(E294*J294,2)</f>
        <v>3934.84</v>
      </c>
      <c r="L294" s="33">
        <v>21</v>
      </c>
      <c r="M294" s="33">
        <f>G294*(1+L294/100)</f>
        <v>0</v>
      </c>
      <c r="N294" s="33">
        <v>0</v>
      </c>
      <c r="O294" s="33">
        <f>ROUND(E294*N294,2)</f>
        <v>0</v>
      </c>
      <c r="P294" s="33">
        <v>0</v>
      </c>
      <c r="Q294" s="33">
        <f>ROUND(E294*P294,2)</f>
        <v>0</v>
      </c>
      <c r="R294" s="34" t="s">
        <v>503</v>
      </c>
      <c r="S294" s="33" t="s">
        <v>141</v>
      </c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 t="s">
        <v>142</v>
      </c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</row>
    <row r="295" spans="1:59" outlineLevel="1" x14ac:dyDescent="0.2">
      <c r="A295" s="14"/>
      <c r="B295" s="14"/>
      <c r="C295" s="43" t="s">
        <v>508</v>
      </c>
      <c r="D295" s="25"/>
      <c r="E295" s="29">
        <v>12</v>
      </c>
      <c r="F295" s="57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4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 t="s">
        <v>144</v>
      </c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</row>
    <row r="296" spans="1:59" outlineLevel="1" x14ac:dyDescent="0.2">
      <c r="A296" s="14"/>
      <c r="B296" s="14"/>
      <c r="C296" s="43" t="s">
        <v>509</v>
      </c>
      <c r="D296" s="25"/>
      <c r="E296" s="29">
        <v>9</v>
      </c>
      <c r="F296" s="57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4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 t="s">
        <v>144</v>
      </c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</row>
    <row r="297" spans="1:59" outlineLevel="1" x14ac:dyDescent="0.2">
      <c r="A297" s="14"/>
      <c r="B297" s="14"/>
      <c r="C297" s="43" t="s">
        <v>510</v>
      </c>
      <c r="D297" s="25"/>
      <c r="E297" s="29">
        <v>16</v>
      </c>
      <c r="F297" s="57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4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 t="s">
        <v>144</v>
      </c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</row>
    <row r="298" spans="1:59" outlineLevel="1" x14ac:dyDescent="0.2">
      <c r="A298" s="14"/>
      <c r="B298" s="14"/>
      <c r="C298" s="43" t="s">
        <v>511</v>
      </c>
      <c r="D298" s="25"/>
      <c r="E298" s="29">
        <v>10</v>
      </c>
      <c r="F298" s="57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4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 t="s">
        <v>144</v>
      </c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</row>
    <row r="299" spans="1:59" outlineLevel="1" x14ac:dyDescent="0.2">
      <c r="A299" s="14">
        <v>103</v>
      </c>
      <c r="B299" s="14" t="s">
        <v>512</v>
      </c>
      <c r="C299" s="42" t="s">
        <v>513</v>
      </c>
      <c r="D299" s="24" t="s">
        <v>148</v>
      </c>
      <c r="E299" s="28">
        <v>36</v>
      </c>
      <c r="F299" s="57"/>
      <c r="G299" s="33">
        <f>ROUND(E299*F299,2)</f>
        <v>0</v>
      </c>
      <c r="H299" s="33">
        <v>288</v>
      </c>
      <c r="I299" s="33">
        <f>ROUND(E299*H299,2)</f>
        <v>10368</v>
      </c>
      <c r="J299" s="33">
        <v>274</v>
      </c>
      <c r="K299" s="33">
        <f>ROUND(E299*J299,2)</f>
        <v>9864</v>
      </c>
      <c r="L299" s="33">
        <v>21</v>
      </c>
      <c r="M299" s="33">
        <f>G299*(1+L299/100)</f>
        <v>0</v>
      </c>
      <c r="N299" s="33">
        <v>2.8999999999999998E-3</v>
      </c>
      <c r="O299" s="33">
        <f>ROUND(E299*N299,2)</f>
        <v>0.1</v>
      </c>
      <c r="P299" s="33">
        <v>0</v>
      </c>
      <c r="Q299" s="33">
        <f>ROUND(E299*P299,2)</f>
        <v>0</v>
      </c>
      <c r="R299" s="34" t="s">
        <v>503</v>
      </c>
      <c r="S299" s="33" t="s">
        <v>141</v>
      </c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 t="s">
        <v>142</v>
      </c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</row>
    <row r="300" spans="1:59" outlineLevel="1" x14ac:dyDescent="0.2">
      <c r="A300" s="14"/>
      <c r="B300" s="14"/>
      <c r="C300" s="43" t="s">
        <v>514</v>
      </c>
      <c r="D300" s="25"/>
      <c r="E300" s="29">
        <v>36</v>
      </c>
      <c r="F300" s="57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4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 t="s">
        <v>144</v>
      </c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</row>
    <row r="301" spans="1:59" outlineLevel="1" x14ac:dyDescent="0.2">
      <c r="A301" s="14">
        <v>104</v>
      </c>
      <c r="B301" s="14" t="s">
        <v>515</v>
      </c>
      <c r="C301" s="42" t="s">
        <v>516</v>
      </c>
      <c r="D301" s="24" t="s">
        <v>148</v>
      </c>
      <c r="E301" s="28">
        <v>36</v>
      </c>
      <c r="F301" s="57"/>
      <c r="G301" s="33">
        <f>ROUND(E301*F301,2)</f>
        <v>0</v>
      </c>
      <c r="H301" s="33">
        <v>348</v>
      </c>
      <c r="I301" s="33">
        <f>ROUND(E301*H301,2)</f>
        <v>12528</v>
      </c>
      <c r="J301" s="33">
        <v>196</v>
      </c>
      <c r="K301" s="33">
        <f>ROUND(E301*J301,2)</f>
        <v>7056</v>
      </c>
      <c r="L301" s="33">
        <v>21</v>
      </c>
      <c r="M301" s="33">
        <f>G301*(1+L301/100)</f>
        <v>0</v>
      </c>
      <c r="N301" s="33">
        <v>4.1000000000000003E-3</v>
      </c>
      <c r="O301" s="33">
        <f>ROUND(E301*N301,2)</f>
        <v>0.15</v>
      </c>
      <c r="P301" s="33">
        <v>0</v>
      </c>
      <c r="Q301" s="33">
        <f>ROUND(E301*P301,2)</f>
        <v>0</v>
      </c>
      <c r="R301" s="34" t="s">
        <v>503</v>
      </c>
      <c r="S301" s="33" t="s">
        <v>141</v>
      </c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 t="s">
        <v>142</v>
      </c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</row>
    <row r="302" spans="1:59" outlineLevel="1" x14ac:dyDescent="0.2">
      <c r="A302" s="14">
        <v>105</v>
      </c>
      <c r="B302" s="14" t="s">
        <v>517</v>
      </c>
      <c r="C302" s="42" t="s">
        <v>518</v>
      </c>
      <c r="D302" s="24" t="s">
        <v>148</v>
      </c>
      <c r="E302" s="28">
        <v>68.81</v>
      </c>
      <c r="F302" s="57"/>
      <c r="G302" s="33">
        <f>ROUND(E302*F302,2)</f>
        <v>0</v>
      </c>
      <c r="H302" s="33">
        <v>0</v>
      </c>
      <c r="I302" s="33">
        <f>ROUND(E302*H302,2)</f>
        <v>0</v>
      </c>
      <c r="J302" s="33">
        <v>248.5</v>
      </c>
      <c r="K302" s="33">
        <f>ROUND(E302*J302,2)</f>
        <v>17099.29</v>
      </c>
      <c r="L302" s="33">
        <v>21</v>
      </c>
      <c r="M302" s="33">
        <f>G302*(1+L302/100)</f>
        <v>0</v>
      </c>
      <c r="N302" s="33">
        <v>0</v>
      </c>
      <c r="O302" s="33">
        <f>ROUND(E302*N302,2)</f>
        <v>0</v>
      </c>
      <c r="P302" s="33">
        <v>5.0000000000000001E-3</v>
      </c>
      <c r="Q302" s="33">
        <f>ROUND(E302*P302,2)</f>
        <v>0.34</v>
      </c>
      <c r="R302" s="34" t="s">
        <v>503</v>
      </c>
      <c r="S302" s="33" t="s">
        <v>141</v>
      </c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 t="s">
        <v>142</v>
      </c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</row>
    <row r="303" spans="1:59" outlineLevel="1" x14ac:dyDescent="0.2">
      <c r="A303" s="14"/>
      <c r="B303" s="14"/>
      <c r="C303" s="43" t="s">
        <v>519</v>
      </c>
      <c r="D303" s="25"/>
      <c r="E303" s="29">
        <v>9</v>
      </c>
      <c r="F303" s="57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4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 t="s">
        <v>144</v>
      </c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</row>
    <row r="304" spans="1:59" outlineLevel="1" x14ac:dyDescent="0.2">
      <c r="A304" s="14"/>
      <c r="B304" s="14"/>
      <c r="C304" s="43" t="s">
        <v>504</v>
      </c>
      <c r="D304" s="25"/>
      <c r="E304" s="29">
        <v>41.99</v>
      </c>
      <c r="F304" s="57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4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 t="s">
        <v>144</v>
      </c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</row>
    <row r="305" spans="1:59" outlineLevel="1" x14ac:dyDescent="0.2">
      <c r="A305" s="14"/>
      <c r="B305" s="14"/>
      <c r="C305" s="43" t="s">
        <v>505</v>
      </c>
      <c r="D305" s="25"/>
      <c r="E305" s="29">
        <v>17.82</v>
      </c>
      <c r="F305" s="57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4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 t="s">
        <v>144</v>
      </c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</row>
    <row r="306" spans="1:59" outlineLevel="1" x14ac:dyDescent="0.2">
      <c r="A306" s="14">
        <v>106</v>
      </c>
      <c r="B306" s="14" t="s">
        <v>520</v>
      </c>
      <c r="C306" s="42" t="s">
        <v>521</v>
      </c>
      <c r="D306" s="24" t="s">
        <v>148</v>
      </c>
      <c r="E306" s="28">
        <v>9</v>
      </c>
      <c r="F306" s="57"/>
      <c r="G306" s="33">
        <f>ROUND(E306*F306,2)</f>
        <v>0</v>
      </c>
      <c r="H306" s="33">
        <v>0</v>
      </c>
      <c r="I306" s="33">
        <f>ROUND(E306*H306,2)</f>
        <v>0</v>
      </c>
      <c r="J306" s="33">
        <v>53.2</v>
      </c>
      <c r="K306" s="33">
        <f>ROUND(E306*J306,2)</f>
        <v>478.8</v>
      </c>
      <c r="L306" s="33">
        <v>21</v>
      </c>
      <c r="M306" s="33">
        <f>G306*(1+L306/100)</f>
        <v>0</v>
      </c>
      <c r="N306" s="33">
        <v>0</v>
      </c>
      <c r="O306" s="33">
        <f>ROUND(E306*N306,2)</f>
        <v>0</v>
      </c>
      <c r="P306" s="33">
        <v>2E-3</v>
      </c>
      <c r="Q306" s="33">
        <f>ROUND(E306*P306,2)</f>
        <v>0.02</v>
      </c>
      <c r="R306" s="34" t="s">
        <v>503</v>
      </c>
      <c r="S306" s="33" t="s">
        <v>141</v>
      </c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 t="s">
        <v>142</v>
      </c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</row>
    <row r="307" spans="1:59" outlineLevel="1" x14ac:dyDescent="0.2">
      <c r="A307" s="14"/>
      <c r="B307" s="14"/>
      <c r="C307" s="43" t="s">
        <v>519</v>
      </c>
      <c r="D307" s="25"/>
      <c r="E307" s="29">
        <v>9</v>
      </c>
      <c r="F307" s="57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4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 t="s">
        <v>144</v>
      </c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</row>
    <row r="308" spans="1:59" outlineLevel="1" x14ac:dyDescent="0.2">
      <c r="A308" s="14">
        <v>107</v>
      </c>
      <c r="B308" s="14" t="s">
        <v>522</v>
      </c>
      <c r="C308" s="42" t="s">
        <v>523</v>
      </c>
      <c r="D308" s="24" t="s">
        <v>195</v>
      </c>
      <c r="E308" s="28">
        <v>3</v>
      </c>
      <c r="F308" s="57"/>
      <c r="G308" s="33">
        <f>ROUND(E308*F308,2)</f>
        <v>0</v>
      </c>
      <c r="H308" s="33">
        <v>2</v>
      </c>
      <c r="I308" s="33">
        <f>ROUND(E308*H308,2)</f>
        <v>6</v>
      </c>
      <c r="J308" s="33">
        <v>221</v>
      </c>
      <c r="K308" s="33">
        <f>ROUND(E308*J308,2)</f>
        <v>663</v>
      </c>
      <c r="L308" s="33">
        <v>21</v>
      </c>
      <c r="M308" s="33">
        <f>G308*(1+L308/100)</f>
        <v>0</v>
      </c>
      <c r="N308" s="33">
        <v>1.0000000000000001E-5</v>
      </c>
      <c r="O308" s="33">
        <f>ROUND(E308*N308,2)</f>
        <v>0</v>
      </c>
      <c r="P308" s="33">
        <v>0</v>
      </c>
      <c r="Q308" s="33">
        <f>ROUND(E308*P308,2)</f>
        <v>0</v>
      </c>
      <c r="R308" s="34" t="s">
        <v>503</v>
      </c>
      <c r="S308" s="33" t="s">
        <v>141</v>
      </c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 t="s">
        <v>142</v>
      </c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</row>
    <row r="309" spans="1:59" outlineLevel="1" x14ac:dyDescent="0.2">
      <c r="A309" s="14">
        <v>108</v>
      </c>
      <c r="B309" s="14" t="s">
        <v>524</v>
      </c>
      <c r="C309" s="42" t="s">
        <v>525</v>
      </c>
      <c r="D309" s="24" t="s">
        <v>195</v>
      </c>
      <c r="E309" s="28">
        <v>3</v>
      </c>
      <c r="F309" s="57"/>
      <c r="G309" s="33">
        <f>ROUND(E309*F309,2)</f>
        <v>0</v>
      </c>
      <c r="H309" s="33">
        <v>0</v>
      </c>
      <c r="I309" s="33">
        <f>ROUND(E309*H309,2)</f>
        <v>0</v>
      </c>
      <c r="J309" s="33">
        <v>1350</v>
      </c>
      <c r="K309" s="33">
        <f>ROUND(E309*J309,2)</f>
        <v>4050</v>
      </c>
      <c r="L309" s="33">
        <v>21</v>
      </c>
      <c r="M309" s="33">
        <f>G309*(1+L309/100)</f>
        <v>0</v>
      </c>
      <c r="N309" s="33">
        <v>4.0000000000000001E-3</v>
      </c>
      <c r="O309" s="33">
        <f>ROUND(E309*N309,2)</f>
        <v>0.01</v>
      </c>
      <c r="P309" s="33">
        <v>0</v>
      </c>
      <c r="Q309" s="33">
        <f>ROUND(E309*P309,2)</f>
        <v>0</v>
      </c>
      <c r="R309" s="34"/>
      <c r="S309" s="33" t="s">
        <v>166</v>
      </c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 t="s">
        <v>142</v>
      </c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</row>
    <row r="310" spans="1:59" outlineLevel="1" x14ac:dyDescent="0.2">
      <c r="A310" s="14">
        <v>109</v>
      </c>
      <c r="B310" s="14" t="s">
        <v>526</v>
      </c>
      <c r="C310" s="42" t="s">
        <v>527</v>
      </c>
      <c r="D310" s="24" t="s">
        <v>312</v>
      </c>
      <c r="E310" s="28">
        <v>1</v>
      </c>
      <c r="F310" s="57"/>
      <c r="G310" s="33">
        <f>ROUND(E310*F310,2)</f>
        <v>0</v>
      </c>
      <c r="H310" s="33">
        <v>0</v>
      </c>
      <c r="I310" s="33">
        <f>ROUND(E310*H310,2)</f>
        <v>0</v>
      </c>
      <c r="J310" s="33">
        <v>2500</v>
      </c>
      <c r="K310" s="33">
        <f>ROUND(E310*J310,2)</f>
        <v>2500</v>
      </c>
      <c r="L310" s="33">
        <v>21</v>
      </c>
      <c r="M310" s="33">
        <f>G310*(1+L310/100)</f>
        <v>0</v>
      </c>
      <c r="N310" s="33">
        <v>0</v>
      </c>
      <c r="O310" s="33">
        <f>ROUND(E310*N310,2)</f>
        <v>0</v>
      </c>
      <c r="P310" s="33">
        <v>0</v>
      </c>
      <c r="Q310" s="33">
        <f>ROUND(E310*P310,2)</f>
        <v>0</v>
      </c>
      <c r="R310" s="34"/>
      <c r="S310" s="33" t="s">
        <v>166</v>
      </c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 t="s">
        <v>142</v>
      </c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</row>
    <row r="311" spans="1:59" outlineLevel="1" x14ac:dyDescent="0.2">
      <c r="A311" s="14">
        <v>110</v>
      </c>
      <c r="B311" s="14" t="s">
        <v>528</v>
      </c>
      <c r="C311" s="42" t="s">
        <v>529</v>
      </c>
      <c r="D311" s="24" t="s">
        <v>165</v>
      </c>
      <c r="E311" s="28">
        <v>0.26523000000000002</v>
      </c>
      <c r="F311" s="57"/>
      <c r="G311" s="33">
        <f>ROUND(E311*F311,2)</f>
        <v>0</v>
      </c>
      <c r="H311" s="33">
        <v>0</v>
      </c>
      <c r="I311" s="33">
        <f>ROUND(E311*H311,2)</f>
        <v>0</v>
      </c>
      <c r="J311" s="33">
        <v>1566</v>
      </c>
      <c r="K311" s="33">
        <f>ROUND(E311*J311,2)</f>
        <v>415.35</v>
      </c>
      <c r="L311" s="33">
        <v>21</v>
      </c>
      <c r="M311" s="33">
        <f>G311*(1+L311/100)</f>
        <v>0</v>
      </c>
      <c r="N311" s="33">
        <v>0</v>
      </c>
      <c r="O311" s="33">
        <f>ROUND(E311*N311,2)</f>
        <v>0</v>
      </c>
      <c r="P311" s="33">
        <v>0</v>
      </c>
      <c r="Q311" s="33">
        <f>ROUND(E311*P311,2)</f>
        <v>0</v>
      </c>
      <c r="R311" s="34" t="s">
        <v>503</v>
      </c>
      <c r="S311" s="33" t="s">
        <v>141</v>
      </c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 t="s">
        <v>433</v>
      </c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</row>
    <row r="312" spans="1:59" x14ac:dyDescent="0.2">
      <c r="A312" s="20" t="s">
        <v>135</v>
      </c>
      <c r="B312" s="20" t="s">
        <v>87</v>
      </c>
      <c r="C312" s="44" t="s">
        <v>88</v>
      </c>
      <c r="D312" s="26"/>
      <c r="E312" s="30"/>
      <c r="F312" s="58"/>
      <c r="G312" s="35">
        <f>SUM(G313:G320)</f>
        <v>0</v>
      </c>
      <c r="H312" s="35"/>
      <c r="I312" s="35">
        <f>SUM(I313:I320)</f>
        <v>54564</v>
      </c>
      <c r="J312" s="35"/>
      <c r="K312" s="35">
        <f>SUM(K313:K320)</f>
        <v>43940.22</v>
      </c>
      <c r="L312" s="35"/>
      <c r="M312" s="35">
        <f>SUM(M313:M320)</f>
        <v>0</v>
      </c>
      <c r="N312" s="35"/>
      <c r="O312" s="35">
        <f>SUM(O313:O320)</f>
        <v>1.67</v>
      </c>
      <c r="P312" s="35"/>
      <c r="Q312" s="35">
        <f>SUM(Q313:Q320)</f>
        <v>0</v>
      </c>
      <c r="R312" s="36"/>
      <c r="S312" s="35"/>
      <c r="AD312" t="s">
        <v>136</v>
      </c>
    </row>
    <row r="313" spans="1:59" outlineLevel="1" x14ac:dyDescent="0.2">
      <c r="A313" s="14">
        <v>111</v>
      </c>
      <c r="B313" s="14" t="s">
        <v>530</v>
      </c>
      <c r="C313" s="42" t="s">
        <v>531</v>
      </c>
      <c r="D313" s="24" t="s">
        <v>191</v>
      </c>
      <c r="E313" s="28">
        <v>36.5</v>
      </c>
      <c r="F313" s="57"/>
      <c r="G313" s="33">
        <f>ROUND(E313*F313,2)</f>
        <v>0</v>
      </c>
      <c r="H313" s="33">
        <v>15.37</v>
      </c>
      <c r="I313" s="33">
        <f>ROUND(E313*H313,2)</f>
        <v>561.01</v>
      </c>
      <c r="J313" s="33">
        <v>125.13</v>
      </c>
      <c r="K313" s="33">
        <f>ROUND(E313*J313,2)</f>
        <v>4567.25</v>
      </c>
      <c r="L313" s="33">
        <v>21</v>
      </c>
      <c r="M313" s="33">
        <f>G313*(1+L313/100)</f>
        <v>0</v>
      </c>
      <c r="N313" s="33">
        <v>3.2000000000000003E-4</v>
      </c>
      <c r="O313" s="33">
        <f>ROUND(E313*N313,2)</f>
        <v>0.01</v>
      </c>
      <c r="P313" s="33">
        <v>0</v>
      </c>
      <c r="Q313" s="33">
        <f>ROUND(E313*P313,2)</f>
        <v>0</v>
      </c>
      <c r="R313" s="34" t="s">
        <v>532</v>
      </c>
      <c r="S313" s="33" t="s">
        <v>141</v>
      </c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 t="s">
        <v>142</v>
      </c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</row>
    <row r="314" spans="1:59" ht="22.5" outlineLevel="1" x14ac:dyDescent="0.2">
      <c r="A314" s="14"/>
      <c r="B314" s="14"/>
      <c r="C314" s="43" t="s">
        <v>533</v>
      </c>
      <c r="D314" s="25"/>
      <c r="E314" s="29">
        <v>36.5</v>
      </c>
      <c r="F314" s="57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4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 t="s">
        <v>144</v>
      </c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</row>
    <row r="315" spans="1:59" outlineLevel="1" x14ac:dyDescent="0.2">
      <c r="A315" s="14">
        <v>112</v>
      </c>
      <c r="B315" s="14" t="s">
        <v>534</v>
      </c>
      <c r="C315" s="42" t="s">
        <v>535</v>
      </c>
      <c r="D315" s="24" t="s">
        <v>148</v>
      </c>
      <c r="E315" s="28">
        <v>72.349999999999994</v>
      </c>
      <c r="F315" s="57"/>
      <c r="G315" s="33">
        <f>ROUND(E315*F315,2)</f>
        <v>0</v>
      </c>
      <c r="H315" s="33">
        <v>98.59</v>
      </c>
      <c r="I315" s="33">
        <f>ROUND(E315*H315,2)</f>
        <v>7132.99</v>
      </c>
      <c r="J315" s="33">
        <v>528.41</v>
      </c>
      <c r="K315" s="33">
        <f>ROUND(E315*J315,2)</f>
        <v>38230.46</v>
      </c>
      <c r="L315" s="33">
        <v>21</v>
      </c>
      <c r="M315" s="33">
        <f>G315*(1+L315/100)</f>
        <v>0</v>
      </c>
      <c r="N315" s="33">
        <v>4.8300000000000001E-3</v>
      </c>
      <c r="O315" s="33">
        <f>ROUND(E315*N315,2)</f>
        <v>0.35</v>
      </c>
      <c r="P315" s="33">
        <v>0</v>
      </c>
      <c r="Q315" s="33">
        <f>ROUND(E315*P315,2)</f>
        <v>0</v>
      </c>
      <c r="R315" s="34" t="s">
        <v>532</v>
      </c>
      <c r="S315" s="33" t="s">
        <v>141</v>
      </c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 t="s">
        <v>142</v>
      </c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</row>
    <row r="316" spans="1:59" outlineLevel="1" x14ac:dyDescent="0.2">
      <c r="A316" s="14">
        <v>113</v>
      </c>
      <c r="B316" s="14" t="s">
        <v>536</v>
      </c>
      <c r="C316" s="42" t="s">
        <v>537</v>
      </c>
      <c r="D316" s="24" t="s">
        <v>148</v>
      </c>
      <c r="E316" s="28">
        <v>76</v>
      </c>
      <c r="F316" s="57"/>
      <c r="G316" s="33">
        <f>ROUND(E316*F316,2)</f>
        <v>0</v>
      </c>
      <c r="H316" s="33">
        <v>420</v>
      </c>
      <c r="I316" s="33">
        <f>ROUND(E316*H316,2)</f>
        <v>31920</v>
      </c>
      <c r="J316" s="33">
        <v>0</v>
      </c>
      <c r="K316" s="33">
        <f>ROUND(E316*J316,2)</f>
        <v>0</v>
      </c>
      <c r="L316" s="33">
        <v>21</v>
      </c>
      <c r="M316" s="33">
        <f>G316*(1+L316/100)</f>
        <v>0</v>
      </c>
      <c r="N316" s="33">
        <v>1.4200000000000001E-2</v>
      </c>
      <c r="O316" s="33">
        <f>ROUND(E316*N316,2)</f>
        <v>1.08</v>
      </c>
      <c r="P316" s="33">
        <v>0</v>
      </c>
      <c r="Q316" s="33">
        <f>ROUND(E316*P316,2)</f>
        <v>0</v>
      </c>
      <c r="R316" s="34" t="s">
        <v>221</v>
      </c>
      <c r="S316" s="33" t="s">
        <v>141</v>
      </c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 t="s">
        <v>222</v>
      </c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</row>
    <row r="317" spans="1:59" outlineLevel="1" x14ac:dyDescent="0.2">
      <c r="A317" s="14"/>
      <c r="B317" s="14"/>
      <c r="C317" s="43" t="s">
        <v>538</v>
      </c>
      <c r="D317" s="25"/>
      <c r="E317" s="29">
        <v>76</v>
      </c>
      <c r="F317" s="57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4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 t="s">
        <v>144</v>
      </c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</row>
    <row r="318" spans="1:59" outlineLevel="1" x14ac:dyDescent="0.2">
      <c r="A318" s="14">
        <v>114</v>
      </c>
      <c r="B318" s="14" t="s">
        <v>539</v>
      </c>
      <c r="C318" s="42" t="s">
        <v>540</v>
      </c>
      <c r="D318" s="24" t="s">
        <v>195</v>
      </c>
      <c r="E318" s="28">
        <v>115</v>
      </c>
      <c r="F318" s="57"/>
      <c r="G318" s="33">
        <f>ROUND(E318*F318,2)</f>
        <v>0</v>
      </c>
      <c r="H318" s="33">
        <v>130</v>
      </c>
      <c r="I318" s="33">
        <f>ROUND(E318*H318,2)</f>
        <v>14950</v>
      </c>
      <c r="J318" s="33">
        <v>0</v>
      </c>
      <c r="K318" s="33">
        <f>ROUND(E318*J318,2)</f>
        <v>0</v>
      </c>
      <c r="L318" s="33">
        <v>21</v>
      </c>
      <c r="M318" s="33">
        <f>G318*(1+L318/100)</f>
        <v>0</v>
      </c>
      <c r="N318" s="33">
        <v>2E-3</v>
      </c>
      <c r="O318" s="33">
        <f>ROUND(E318*N318,2)</f>
        <v>0.23</v>
      </c>
      <c r="P318" s="33">
        <v>0</v>
      </c>
      <c r="Q318" s="33">
        <f>ROUND(E318*P318,2)</f>
        <v>0</v>
      </c>
      <c r="R318" s="34" t="s">
        <v>221</v>
      </c>
      <c r="S318" s="33" t="s">
        <v>141</v>
      </c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 t="s">
        <v>222</v>
      </c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</row>
    <row r="319" spans="1:59" outlineLevel="1" x14ac:dyDescent="0.2">
      <c r="A319" s="14"/>
      <c r="B319" s="14"/>
      <c r="C319" s="43" t="s">
        <v>541</v>
      </c>
      <c r="D319" s="25"/>
      <c r="E319" s="29">
        <v>115</v>
      </c>
      <c r="F319" s="57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4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 t="s">
        <v>144</v>
      </c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</row>
    <row r="320" spans="1:59" outlineLevel="1" x14ac:dyDescent="0.2">
      <c r="A320" s="14">
        <v>115</v>
      </c>
      <c r="B320" s="14" t="s">
        <v>542</v>
      </c>
      <c r="C320" s="42" t="s">
        <v>543</v>
      </c>
      <c r="D320" s="24" t="s">
        <v>165</v>
      </c>
      <c r="E320" s="28">
        <v>1.6703300000000001</v>
      </c>
      <c r="F320" s="57"/>
      <c r="G320" s="33">
        <f>ROUND(E320*F320,2)</f>
        <v>0</v>
      </c>
      <c r="H320" s="33">
        <v>0</v>
      </c>
      <c r="I320" s="33">
        <f>ROUND(E320*H320,2)</f>
        <v>0</v>
      </c>
      <c r="J320" s="33">
        <v>684</v>
      </c>
      <c r="K320" s="33">
        <f>ROUND(E320*J320,2)</f>
        <v>1142.51</v>
      </c>
      <c r="L320" s="33">
        <v>21</v>
      </c>
      <c r="M320" s="33">
        <f>G320*(1+L320/100)</f>
        <v>0</v>
      </c>
      <c r="N320" s="33">
        <v>0</v>
      </c>
      <c r="O320" s="33">
        <f>ROUND(E320*N320,2)</f>
        <v>0</v>
      </c>
      <c r="P320" s="33">
        <v>0</v>
      </c>
      <c r="Q320" s="33">
        <f>ROUND(E320*P320,2)</f>
        <v>0</v>
      </c>
      <c r="R320" s="34" t="s">
        <v>532</v>
      </c>
      <c r="S320" s="33" t="s">
        <v>141</v>
      </c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 t="s">
        <v>433</v>
      </c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</row>
    <row r="321" spans="1:59" x14ac:dyDescent="0.2">
      <c r="A321" s="20" t="s">
        <v>135</v>
      </c>
      <c r="B321" s="20" t="s">
        <v>89</v>
      </c>
      <c r="C321" s="44" t="s">
        <v>90</v>
      </c>
      <c r="D321" s="26"/>
      <c r="E321" s="30"/>
      <c r="F321" s="58"/>
      <c r="G321" s="35">
        <f>SUM(G322:G355)</f>
        <v>0</v>
      </c>
      <c r="H321" s="35"/>
      <c r="I321" s="35">
        <f>SUM(I322:I355)</f>
        <v>121006.24</v>
      </c>
      <c r="J321" s="35"/>
      <c r="K321" s="35">
        <f>SUM(K322:K355)</f>
        <v>66946.64</v>
      </c>
      <c r="L321" s="35"/>
      <c r="M321" s="35">
        <f>SUM(M322:M355)</f>
        <v>0</v>
      </c>
      <c r="N321" s="35"/>
      <c r="O321" s="35">
        <f>SUM(O322:O355)</f>
        <v>3.96</v>
      </c>
      <c r="P321" s="35"/>
      <c r="Q321" s="35">
        <f>SUM(Q322:Q355)</f>
        <v>0.25</v>
      </c>
      <c r="R321" s="36"/>
      <c r="S321" s="35"/>
      <c r="AD321" t="s">
        <v>136</v>
      </c>
    </row>
    <row r="322" spans="1:59" outlineLevel="1" x14ac:dyDescent="0.2">
      <c r="A322" s="14">
        <v>116</v>
      </c>
      <c r="B322" s="14" t="s">
        <v>544</v>
      </c>
      <c r="C322" s="42" t="s">
        <v>545</v>
      </c>
      <c r="D322" s="24" t="s">
        <v>191</v>
      </c>
      <c r="E322" s="28">
        <v>178.45</v>
      </c>
      <c r="F322" s="57"/>
      <c r="G322" s="33">
        <f>ROUND(E322*F322,2)</f>
        <v>0</v>
      </c>
      <c r="H322" s="33">
        <v>0</v>
      </c>
      <c r="I322" s="33">
        <f>ROUND(E322*H322,2)</f>
        <v>0</v>
      </c>
      <c r="J322" s="33">
        <v>14.7</v>
      </c>
      <c r="K322" s="33">
        <f>ROUND(E322*J322,2)</f>
        <v>2623.22</v>
      </c>
      <c r="L322" s="33">
        <v>21</v>
      </c>
      <c r="M322" s="33">
        <f>G322*(1+L322/100)</f>
        <v>0</v>
      </c>
      <c r="N322" s="33">
        <v>0</v>
      </c>
      <c r="O322" s="33">
        <f>ROUND(E322*N322,2)</f>
        <v>0</v>
      </c>
      <c r="P322" s="33">
        <v>0</v>
      </c>
      <c r="Q322" s="33">
        <f>ROUND(E322*P322,2)</f>
        <v>0</v>
      </c>
      <c r="R322" s="34" t="s">
        <v>546</v>
      </c>
      <c r="S322" s="33" t="s">
        <v>141</v>
      </c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 t="s">
        <v>142</v>
      </c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</row>
    <row r="323" spans="1:59" outlineLevel="1" x14ac:dyDescent="0.2">
      <c r="A323" s="14"/>
      <c r="B323" s="14"/>
      <c r="C323" s="43" t="s">
        <v>547</v>
      </c>
      <c r="D323" s="25"/>
      <c r="E323" s="29">
        <v>16</v>
      </c>
      <c r="F323" s="57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4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 t="s">
        <v>144</v>
      </c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</row>
    <row r="324" spans="1:59" outlineLevel="1" x14ac:dyDescent="0.2">
      <c r="A324" s="14"/>
      <c r="B324" s="14"/>
      <c r="C324" s="43" t="s">
        <v>548</v>
      </c>
      <c r="D324" s="25"/>
      <c r="E324" s="29">
        <v>10.1</v>
      </c>
      <c r="F324" s="57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4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 t="s">
        <v>144</v>
      </c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</row>
    <row r="325" spans="1:59" outlineLevel="1" x14ac:dyDescent="0.2">
      <c r="A325" s="14"/>
      <c r="B325" s="14"/>
      <c r="C325" s="43" t="s">
        <v>549</v>
      </c>
      <c r="D325" s="25"/>
      <c r="E325" s="29">
        <v>16.399999999999999</v>
      </c>
      <c r="F325" s="57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4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 t="s">
        <v>144</v>
      </c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</row>
    <row r="326" spans="1:59" outlineLevel="1" x14ac:dyDescent="0.2">
      <c r="A326" s="14"/>
      <c r="B326" s="14"/>
      <c r="C326" s="43" t="s">
        <v>550</v>
      </c>
      <c r="D326" s="25"/>
      <c r="E326" s="29">
        <v>15.2</v>
      </c>
      <c r="F326" s="57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4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 t="s">
        <v>144</v>
      </c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</row>
    <row r="327" spans="1:59" outlineLevel="1" x14ac:dyDescent="0.2">
      <c r="A327" s="14"/>
      <c r="B327" s="14"/>
      <c r="C327" s="43" t="s">
        <v>551</v>
      </c>
      <c r="D327" s="25"/>
      <c r="E327" s="29">
        <v>8.6999999999999993</v>
      </c>
      <c r="F327" s="57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4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 t="s">
        <v>144</v>
      </c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</row>
    <row r="328" spans="1:59" outlineLevel="1" x14ac:dyDescent="0.2">
      <c r="A328" s="14"/>
      <c r="B328" s="14"/>
      <c r="C328" s="43" t="s">
        <v>552</v>
      </c>
      <c r="D328" s="25"/>
      <c r="E328" s="29">
        <v>38.299999999999997</v>
      </c>
      <c r="F328" s="57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4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 t="s">
        <v>144</v>
      </c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</row>
    <row r="329" spans="1:59" outlineLevel="1" x14ac:dyDescent="0.2">
      <c r="A329" s="14"/>
      <c r="B329" s="14"/>
      <c r="C329" s="43" t="s">
        <v>553</v>
      </c>
      <c r="D329" s="25"/>
      <c r="E329" s="29">
        <v>11.1</v>
      </c>
      <c r="F329" s="57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4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 t="s">
        <v>144</v>
      </c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</row>
    <row r="330" spans="1:59" outlineLevel="1" x14ac:dyDescent="0.2">
      <c r="A330" s="14"/>
      <c r="B330" s="14"/>
      <c r="C330" s="43" t="s">
        <v>554</v>
      </c>
      <c r="D330" s="25"/>
      <c r="E330" s="29">
        <v>11.1</v>
      </c>
      <c r="F330" s="57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4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 t="s">
        <v>144</v>
      </c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</row>
    <row r="331" spans="1:59" outlineLevel="1" x14ac:dyDescent="0.2">
      <c r="A331" s="14"/>
      <c r="B331" s="14"/>
      <c r="C331" s="43" t="s">
        <v>555</v>
      </c>
      <c r="D331" s="25"/>
      <c r="E331" s="29">
        <v>12.1</v>
      </c>
      <c r="F331" s="57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4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 t="s">
        <v>144</v>
      </c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</row>
    <row r="332" spans="1:59" outlineLevel="1" x14ac:dyDescent="0.2">
      <c r="A332" s="14"/>
      <c r="B332" s="14"/>
      <c r="C332" s="43" t="s">
        <v>556</v>
      </c>
      <c r="D332" s="25"/>
      <c r="E332" s="29">
        <v>31.1</v>
      </c>
      <c r="F332" s="57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4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 t="s">
        <v>144</v>
      </c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</row>
    <row r="333" spans="1:59" outlineLevel="1" x14ac:dyDescent="0.2">
      <c r="A333" s="14"/>
      <c r="B333" s="14"/>
      <c r="C333" s="43" t="s">
        <v>557</v>
      </c>
      <c r="D333" s="25"/>
      <c r="E333" s="29">
        <v>8.35</v>
      </c>
      <c r="F333" s="57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4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 t="s">
        <v>144</v>
      </c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</row>
    <row r="334" spans="1:59" outlineLevel="1" x14ac:dyDescent="0.2">
      <c r="A334" s="14">
        <v>117</v>
      </c>
      <c r="B334" s="14" t="s">
        <v>558</v>
      </c>
      <c r="C334" s="42" t="s">
        <v>559</v>
      </c>
      <c r="D334" s="24" t="s">
        <v>191</v>
      </c>
      <c r="E334" s="28">
        <v>120.7</v>
      </c>
      <c r="F334" s="57"/>
      <c r="G334" s="33">
        <f>ROUND(E334*F334,2)</f>
        <v>0</v>
      </c>
      <c r="H334" s="33">
        <v>11.03</v>
      </c>
      <c r="I334" s="33">
        <f>ROUND(E334*H334,2)</f>
        <v>1331.32</v>
      </c>
      <c r="J334" s="33">
        <v>73.17</v>
      </c>
      <c r="K334" s="33">
        <f>ROUND(E334*J334,2)</f>
        <v>8831.6200000000008</v>
      </c>
      <c r="L334" s="33">
        <v>21</v>
      </c>
      <c r="M334" s="33">
        <f>G334*(1+L334/100)</f>
        <v>0</v>
      </c>
      <c r="N334" s="33">
        <v>3.0000000000000001E-5</v>
      </c>
      <c r="O334" s="33">
        <f>ROUND(E334*N334,2)</f>
        <v>0</v>
      </c>
      <c r="P334" s="33">
        <v>0</v>
      </c>
      <c r="Q334" s="33">
        <f>ROUND(E334*P334,2)</f>
        <v>0</v>
      </c>
      <c r="R334" s="34" t="s">
        <v>546</v>
      </c>
      <c r="S334" s="33" t="s">
        <v>141</v>
      </c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 t="s">
        <v>142</v>
      </c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</row>
    <row r="335" spans="1:59" ht="22.5" outlineLevel="1" x14ac:dyDescent="0.2">
      <c r="A335" s="14"/>
      <c r="B335" s="14"/>
      <c r="C335" s="43" t="s">
        <v>560</v>
      </c>
      <c r="D335" s="25"/>
      <c r="E335" s="29">
        <v>20</v>
      </c>
      <c r="F335" s="57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4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 t="s">
        <v>144</v>
      </c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</row>
    <row r="336" spans="1:59" outlineLevel="1" x14ac:dyDescent="0.2">
      <c r="A336" s="14"/>
      <c r="B336" s="14"/>
      <c r="C336" s="43" t="s">
        <v>561</v>
      </c>
      <c r="D336" s="25"/>
      <c r="E336" s="29">
        <v>24.3</v>
      </c>
      <c r="F336" s="57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4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 t="s">
        <v>144</v>
      </c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</row>
    <row r="337" spans="1:59" outlineLevel="1" x14ac:dyDescent="0.2">
      <c r="A337" s="14"/>
      <c r="B337" s="14"/>
      <c r="C337" s="43" t="s">
        <v>562</v>
      </c>
      <c r="D337" s="25"/>
      <c r="E337" s="29">
        <v>2.1</v>
      </c>
      <c r="F337" s="57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4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 t="s">
        <v>144</v>
      </c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</row>
    <row r="338" spans="1:59" outlineLevel="1" x14ac:dyDescent="0.2">
      <c r="A338" s="14"/>
      <c r="B338" s="14"/>
      <c r="C338" s="43" t="s">
        <v>563</v>
      </c>
      <c r="D338" s="25"/>
      <c r="E338" s="29">
        <v>8.6999999999999993</v>
      </c>
      <c r="F338" s="57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4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 t="s">
        <v>144</v>
      </c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</row>
    <row r="339" spans="1:59" ht="22.5" outlineLevel="1" x14ac:dyDescent="0.2">
      <c r="A339" s="14"/>
      <c r="B339" s="14"/>
      <c r="C339" s="43" t="s">
        <v>564</v>
      </c>
      <c r="D339" s="25"/>
      <c r="E339" s="29">
        <v>59.6</v>
      </c>
      <c r="F339" s="57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4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 t="s">
        <v>144</v>
      </c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</row>
    <row r="340" spans="1:59" outlineLevel="1" x14ac:dyDescent="0.2">
      <c r="A340" s="14"/>
      <c r="B340" s="14"/>
      <c r="C340" s="43" t="s">
        <v>565</v>
      </c>
      <c r="D340" s="25"/>
      <c r="E340" s="29">
        <v>6</v>
      </c>
      <c r="F340" s="57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4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 t="s">
        <v>144</v>
      </c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</row>
    <row r="341" spans="1:59" outlineLevel="1" x14ac:dyDescent="0.2">
      <c r="A341" s="14">
        <v>118</v>
      </c>
      <c r="B341" s="14" t="s">
        <v>566</v>
      </c>
      <c r="C341" s="42" t="s">
        <v>567</v>
      </c>
      <c r="D341" s="24" t="s">
        <v>148</v>
      </c>
      <c r="E341" s="28">
        <v>248.9</v>
      </c>
      <c r="F341" s="57"/>
      <c r="G341" s="33">
        <f>ROUND(E341*F341,2)</f>
        <v>0</v>
      </c>
      <c r="H341" s="33">
        <v>0</v>
      </c>
      <c r="I341" s="33">
        <f>ROUND(E341*H341,2)</f>
        <v>0</v>
      </c>
      <c r="J341" s="33">
        <v>44.1</v>
      </c>
      <c r="K341" s="33">
        <f>ROUND(E341*J341,2)</f>
        <v>10976.49</v>
      </c>
      <c r="L341" s="33">
        <v>21</v>
      </c>
      <c r="M341" s="33">
        <f>G341*(1+L341/100)</f>
        <v>0</v>
      </c>
      <c r="N341" s="33">
        <v>0</v>
      </c>
      <c r="O341" s="33">
        <f>ROUND(E341*N341,2)</f>
        <v>0</v>
      </c>
      <c r="P341" s="33">
        <v>1E-3</v>
      </c>
      <c r="Q341" s="33">
        <f>ROUND(E341*P341,2)</f>
        <v>0.25</v>
      </c>
      <c r="R341" s="34" t="s">
        <v>546</v>
      </c>
      <c r="S341" s="33" t="s">
        <v>141</v>
      </c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 t="s">
        <v>142</v>
      </c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</row>
    <row r="342" spans="1:59" outlineLevel="1" x14ac:dyDescent="0.2">
      <c r="A342" s="14"/>
      <c r="B342" s="14"/>
      <c r="C342" s="43" t="s">
        <v>568</v>
      </c>
      <c r="D342" s="25"/>
      <c r="E342" s="29">
        <v>22.64</v>
      </c>
      <c r="F342" s="57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4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 t="s">
        <v>144</v>
      </c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</row>
    <row r="343" spans="1:59" outlineLevel="1" x14ac:dyDescent="0.2">
      <c r="A343" s="14"/>
      <c r="B343" s="14"/>
      <c r="C343" s="43" t="s">
        <v>362</v>
      </c>
      <c r="D343" s="25"/>
      <c r="E343" s="29">
        <v>13.86</v>
      </c>
      <c r="F343" s="57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4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 t="s">
        <v>144</v>
      </c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</row>
    <row r="344" spans="1:59" outlineLevel="1" x14ac:dyDescent="0.2">
      <c r="A344" s="14"/>
      <c r="B344" s="14"/>
      <c r="C344" s="43" t="s">
        <v>363</v>
      </c>
      <c r="D344" s="25"/>
      <c r="E344" s="29">
        <v>38.36</v>
      </c>
      <c r="F344" s="57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4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 t="s">
        <v>144</v>
      </c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</row>
    <row r="345" spans="1:59" outlineLevel="1" x14ac:dyDescent="0.2">
      <c r="A345" s="14"/>
      <c r="B345" s="14"/>
      <c r="C345" s="43" t="s">
        <v>569</v>
      </c>
      <c r="D345" s="25"/>
      <c r="E345" s="29">
        <v>5.54</v>
      </c>
      <c r="F345" s="57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4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 t="s">
        <v>144</v>
      </c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</row>
    <row r="346" spans="1:59" outlineLevel="1" x14ac:dyDescent="0.2">
      <c r="A346" s="14"/>
      <c r="B346" s="14"/>
      <c r="C346" s="43" t="s">
        <v>364</v>
      </c>
      <c r="D346" s="25"/>
      <c r="E346" s="29">
        <v>168.5</v>
      </c>
      <c r="F346" s="57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4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 t="s">
        <v>144</v>
      </c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</row>
    <row r="347" spans="1:59" outlineLevel="1" x14ac:dyDescent="0.2">
      <c r="A347" s="14">
        <v>119</v>
      </c>
      <c r="B347" s="14" t="s">
        <v>570</v>
      </c>
      <c r="C347" s="42" t="s">
        <v>571</v>
      </c>
      <c r="D347" s="24" t="s">
        <v>148</v>
      </c>
      <c r="E347" s="28">
        <v>230.92</v>
      </c>
      <c r="F347" s="57"/>
      <c r="G347" s="33">
        <f>ROUND(E347*F347,2)</f>
        <v>0</v>
      </c>
      <c r="H347" s="33">
        <v>111</v>
      </c>
      <c r="I347" s="33">
        <f>ROUND(E347*H347,2)</f>
        <v>25632.12</v>
      </c>
      <c r="J347" s="33">
        <v>183</v>
      </c>
      <c r="K347" s="33">
        <f>ROUND(E347*J347,2)</f>
        <v>42258.36</v>
      </c>
      <c r="L347" s="33">
        <v>21</v>
      </c>
      <c r="M347" s="33">
        <f>G347*(1+L347/100)</f>
        <v>0</v>
      </c>
      <c r="N347" s="33">
        <v>3.3E-4</v>
      </c>
      <c r="O347" s="33">
        <f>ROUND(E347*N347,2)</f>
        <v>0.08</v>
      </c>
      <c r="P347" s="33">
        <v>0</v>
      </c>
      <c r="Q347" s="33">
        <f>ROUND(E347*P347,2)</f>
        <v>0</v>
      </c>
      <c r="R347" s="34" t="s">
        <v>546</v>
      </c>
      <c r="S347" s="33" t="s">
        <v>141</v>
      </c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 t="s">
        <v>142</v>
      </c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</row>
    <row r="348" spans="1:59" outlineLevel="1" x14ac:dyDescent="0.2">
      <c r="A348" s="14"/>
      <c r="B348" s="14"/>
      <c r="C348" s="43" t="s">
        <v>572</v>
      </c>
      <c r="D348" s="25"/>
      <c r="E348" s="29">
        <v>17.440000000000001</v>
      </c>
      <c r="F348" s="57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4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 t="s">
        <v>144</v>
      </c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</row>
    <row r="349" spans="1:59" outlineLevel="1" x14ac:dyDescent="0.2">
      <c r="A349" s="14"/>
      <c r="B349" s="14"/>
      <c r="C349" s="43" t="s">
        <v>573</v>
      </c>
      <c r="D349" s="25"/>
      <c r="E349" s="29">
        <v>213.48</v>
      </c>
      <c r="F349" s="57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4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 t="s">
        <v>144</v>
      </c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</row>
    <row r="350" spans="1:59" ht="22.5" outlineLevel="1" x14ac:dyDescent="0.2">
      <c r="A350" s="14">
        <v>120</v>
      </c>
      <c r="B350" s="14" t="s">
        <v>574</v>
      </c>
      <c r="C350" s="42" t="s">
        <v>575</v>
      </c>
      <c r="D350" s="24" t="s">
        <v>148</v>
      </c>
      <c r="E350" s="28">
        <v>254.88</v>
      </c>
      <c r="F350" s="57"/>
      <c r="G350" s="33">
        <f>ROUND(E350*F350,2)</f>
        <v>0</v>
      </c>
      <c r="H350" s="33">
        <v>360</v>
      </c>
      <c r="I350" s="33">
        <f>ROUND(E350*H350,2)</f>
        <v>91756.800000000003</v>
      </c>
      <c r="J350" s="33">
        <v>0</v>
      </c>
      <c r="K350" s="33">
        <f>ROUND(E350*J350,2)</f>
        <v>0</v>
      </c>
      <c r="L350" s="33">
        <v>21</v>
      </c>
      <c r="M350" s="33">
        <f>G350*(1+L350/100)</f>
        <v>0</v>
      </c>
      <c r="N350" s="33">
        <v>1.4999999999999999E-2</v>
      </c>
      <c r="O350" s="33">
        <f>ROUND(E350*N350,2)</f>
        <v>3.82</v>
      </c>
      <c r="P350" s="33">
        <v>0</v>
      </c>
      <c r="Q350" s="33">
        <f>ROUND(E350*P350,2)</f>
        <v>0</v>
      </c>
      <c r="R350" s="34" t="s">
        <v>221</v>
      </c>
      <c r="S350" s="33" t="s">
        <v>141</v>
      </c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 t="s">
        <v>222</v>
      </c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</row>
    <row r="351" spans="1:59" outlineLevel="1" x14ac:dyDescent="0.2">
      <c r="A351" s="14"/>
      <c r="B351" s="14"/>
      <c r="C351" s="43" t="s">
        <v>576</v>
      </c>
      <c r="D351" s="25"/>
      <c r="E351" s="29">
        <v>254.012</v>
      </c>
      <c r="F351" s="57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4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 t="s">
        <v>144</v>
      </c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</row>
    <row r="352" spans="1:59" outlineLevel="1" x14ac:dyDescent="0.2">
      <c r="A352" s="14"/>
      <c r="B352" s="14"/>
      <c r="C352" s="43" t="s">
        <v>577</v>
      </c>
      <c r="D352" s="25"/>
      <c r="E352" s="29">
        <v>0.86799999999999999</v>
      </c>
      <c r="F352" s="57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4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 t="s">
        <v>144</v>
      </c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</row>
    <row r="353" spans="1:59" outlineLevel="1" x14ac:dyDescent="0.2">
      <c r="A353" s="14">
        <v>121</v>
      </c>
      <c r="B353" s="14" t="s">
        <v>578</v>
      </c>
      <c r="C353" s="42" t="s">
        <v>579</v>
      </c>
      <c r="D353" s="24" t="s">
        <v>191</v>
      </c>
      <c r="E353" s="28">
        <v>127</v>
      </c>
      <c r="F353" s="57"/>
      <c r="G353" s="33">
        <f>ROUND(E353*F353,2)</f>
        <v>0</v>
      </c>
      <c r="H353" s="33">
        <v>18</v>
      </c>
      <c r="I353" s="33">
        <f>ROUND(E353*H353,2)</f>
        <v>2286</v>
      </c>
      <c r="J353" s="33">
        <v>0</v>
      </c>
      <c r="K353" s="33">
        <f>ROUND(E353*J353,2)</f>
        <v>0</v>
      </c>
      <c r="L353" s="33">
        <v>21</v>
      </c>
      <c r="M353" s="33">
        <f>G353*(1+L353/100)</f>
        <v>0</v>
      </c>
      <c r="N353" s="33">
        <v>5.0000000000000001E-4</v>
      </c>
      <c r="O353" s="33">
        <f>ROUND(E353*N353,2)</f>
        <v>0.06</v>
      </c>
      <c r="P353" s="33">
        <v>0</v>
      </c>
      <c r="Q353" s="33">
        <f>ROUND(E353*P353,2)</f>
        <v>0</v>
      </c>
      <c r="R353" s="34"/>
      <c r="S353" s="33" t="s">
        <v>166</v>
      </c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 t="s">
        <v>222</v>
      </c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</row>
    <row r="354" spans="1:59" outlineLevel="1" x14ac:dyDescent="0.2">
      <c r="A354" s="14"/>
      <c r="B354" s="14"/>
      <c r="C354" s="43" t="s">
        <v>580</v>
      </c>
      <c r="D354" s="25"/>
      <c r="E354" s="29">
        <v>127</v>
      </c>
      <c r="F354" s="57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4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 t="s">
        <v>144</v>
      </c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</row>
    <row r="355" spans="1:59" outlineLevel="1" x14ac:dyDescent="0.2">
      <c r="A355" s="14">
        <v>122</v>
      </c>
      <c r="B355" s="14" t="s">
        <v>581</v>
      </c>
      <c r="C355" s="42" t="s">
        <v>582</v>
      </c>
      <c r="D355" s="24" t="s">
        <v>165</v>
      </c>
      <c r="E355" s="28">
        <v>3.96652</v>
      </c>
      <c r="F355" s="57"/>
      <c r="G355" s="33">
        <f>ROUND(E355*F355,2)</f>
        <v>0</v>
      </c>
      <c r="H355" s="33">
        <v>0</v>
      </c>
      <c r="I355" s="33">
        <f>ROUND(E355*H355,2)</f>
        <v>0</v>
      </c>
      <c r="J355" s="33">
        <v>569</v>
      </c>
      <c r="K355" s="33">
        <f>ROUND(E355*J355,2)</f>
        <v>2256.9499999999998</v>
      </c>
      <c r="L355" s="33">
        <v>21</v>
      </c>
      <c r="M355" s="33">
        <f>G355*(1+L355/100)</f>
        <v>0</v>
      </c>
      <c r="N355" s="33">
        <v>0</v>
      </c>
      <c r="O355" s="33">
        <f>ROUND(E355*N355,2)</f>
        <v>0</v>
      </c>
      <c r="P355" s="33">
        <v>0</v>
      </c>
      <c r="Q355" s="33">
        <f>ROUND(E355*P355,2)</f>
        <v>0</v>
      </c>
      <c r="R355" s="34" t="s">
        <v>546</v>
      </c>
      <c r="S355" s="33" t="s">
        <v>141</v>
      </c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 t="s">
        <v>433</v>
      </c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</row>
    <row r="356" spans="1:59" x14ac:dyDescent="0.2">
      <c r="A356" s="20" t="s">
        <v>135</v>
      </c>
      <c r="B356" s="20" t="s">
        <v>91</v>
      </c>
      <c r="C356" s="44" t="s">
        <v>92</v>
      </c>
      <c r="D356" s="26"/>
      <c r="E356" s="30"/>
      <c r="F356" s="58"/>
      <c r="G356" s="35">
        <f>SUM(G357:G364)</f>
        <v>0</v>
      </c>
      <c r="H356" s="35"/>
      <c r="I356" s="35">
        <f>SUM(I357:I364)</f>
        <v>20886.2</v>
      </c>
      <c r="J356" s="35"/>
      <c r="K356" s="35">
        <f>SUM(K357:K364)</f>
        <v>62259.270000000004</v>
      </c>
      <c r="L356" s="35"/>
      <c r="M356" s="35">
        <f>SUM(M357:M364)</f>
        <v>0</v>
      </c>
      <c r="N356" s="35"/>
      <c r="O356" s="35">
        <f>SUM(O357:O364)</f>
        <v>0.67</v>
      </c>
      <c r="P356" s="35"/>
      <c r="Q356" s="35">
        <f>SUM(Q357:Q364)</f>
        <v>0</v>
      </c>
      <c r="R356" s="36"/>
      <c r="S356" s="35"/>
      <c r="AD356" t="s">
        <v>136</v>
      </c>
    </row>
    <row r="357" spans="1:59" outlineLevel="1" x14ac:dyDescent="0.2">
      <c r="A357" s="14">
        <v>123</v>
      </c>
      <c r="B357" s="14" t="s">
        <v>583</v>
      </c>
      <c r="C357" s="42" t="s">
        <v>584</v>
      </c>
      <c r="D357" s="24" t="s">
        <v>148</v>
      </c>
      <c r="E357" s="28">
        <v>303.27</v>
      </c>
      <c r="F357" s="57"/>
      <c r="G357" s="33">
        <f>ROUND(E357*F357,2)</f>
        <v>0</v>
      </c>
      <c r="H357" s="33">
        <v>68.87</v>
      </c>
      <c r="I357" s="33">
        <f>ROUND(E357*H357,2)</f>
        <v>20886.2</v>
      </c>
      <c r="J357" s="33">
        <v>203.63</v>
      </c>
      <c r="K357" s="33">
        <f>ROUND(E357*J357,2)</f>
        <v>61754.87</v>
      </c>
      <c r="L357" s="33">
        <v>21</v>
      </c>
      <c r="M357" s="33">
        <f>G357*(1+L357/100)</f>
        <v>0</v>
      </c>
      <c r="N357" s="33">
        <v>2.2000000000000001E-3</v>
      </c>
      <c r="O357" s="33">
        <f>ROUND(E357*N357,2)</f>
        <v>0.67</v>
      </c>
      <c r="P357" s="33">
        <v>0</v>
      </c>
      <c r="Q357" s="33">
        <f>ROUND(E357*P357,2)</f>
        <v>0</v>
      </c>
      <c r="R357" s="34" t="s">
        <v>585</v>
      </c>
      <c r="S357" s="33" t="s">
        <v>141</v>
      </c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 t="s">
        <v>142</v>
      </c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</row>
    <row r="358" spans="1:59" outlineLevel="1" x14ac:dyDescent="0.2">
      <c r="A358" s="14"/>
      <c r="B358" s="14"/>
      <c r="C358" s="43" t="s">
        <v>586</v>
      </c>
      <c r="D358" s="25"/>
      <c r="E358" s="29"/>
      <c r="F358" s="57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4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 t="s">
        <v>144</v>
      </c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</row>
    <row r="359" spans="1:59" outlineLevel="1" x14ac:dyDescent="0.2">
      <c r="A359" s="14"/>
      <c r="B359" s="14"/>
      <c r="C359" s="43" t="s">
        <v>587</v>
      </c>
      <c r="D359" s="25"/>
      <c r="E359" s="29">
        <v>16.600000000000001</v>
      </c>
      <c r="F359" s="57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4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 t="s">
        <v>144</v>
      </c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</row>
    <row r="360" spans="1:59" outlineLevel="1" x14ac:dyDescent="0.2">
      <c r="A360" s="14"/>
      <c r="B360" s="14"/>
      <c r="C360" s="43" t="s">
        <v>588</v>
      </c>
      <c r="D360" s="25"/>
      <c r="E360" s="29">
        <v>55.75</v>
      </c>
      <c r="F360" s="57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4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 t="s">
        <v>144</v>
      </c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</row>
    <row r="361" spans="1:59" outlineLevel="1" x14ac:dyDescent="0.2">
      <c r="A361" s="14"/>
      <c r="B361" s="14"/>
      <c r="C361" s="43" t="s">
        <v>589</v>
      </c>
      <c r="D361" s="25"/>
      <c r="E361" s="29"/>
      <c r="F361" s="57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4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 t="s">
        <v>144</v>
      </c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</row>
    <row r="362" spans="1:59" outlineLevel="1" x14ac:dyDescent="0.2">
      <c r="A362" s="14"/>
      <c r="B362" s="14"/>
      <c r="C362" s="43" t="s">
        <v>572</v>
      </c>
      <c r="D362" s="25"/>
      <c r="E362" s="29">
        <v>17.440000000000001</v>
      </c>
      <c r="F362" s="57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4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 t="s">
        <v>144</v>
      </c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</row>
    <row r="363" spans="1:59" outlineLevel="1" x14ac:dyDescent="0.2">
      <c r="A363" s="14"/>
      <c r="B363" s="14"/>
      <c r="C363" s="43" t="s">
        <v>573</v>
      </c>
      <c r="D363" s="25"/>
      <c r="E363" s="29">
        <v>213.48</v>
      </c>
      <c r="F363" s="57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4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 t="s">
        <v>144</v>
      </c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</row>
    <row r="364" spans="1:59" outlineLevel="1" x14ac:dyDescent="0.2">
      <c r="A364" s="14">
        <v>124</v>
      </c>
      <c r="B364" s="14" t="s">
        <v>590</v>
      </c>
      <c r="C364" s="42" t="s">
        <v>591</v>
      </c>
      <c r="D364" s="24" t="s">
        <v>165</v>
      </c>
      <c r="E364" s="28">
        <v>0.66718999999999995</v>
      </c>
      <c r="F364" s="57"/>
      <c r="G364" s="33">
        <f>ROUND(E364*F364,2)</f>
        <v>0</v>
      </c>
      <c r="H364" s="33">
        <v>0</v>
      </c>
      <c r="I364" s="33">
        <f>ROUND(E364*H364,2)</f>
        <v>0</v>
      </c>
      <c r="J364" s="33">
        <v>756</v>
      </c>
      <c r="K364" s="33">
        <f>ROUND(E364*J364,2)</f>
        <v>504.4</v>
      </c>
      <c r="L364" s="33">
        <v>21</v>
      </c>
      <c r="M364" s="33">
        <f>G364*(1+L364/100)</f>
        <v>0</v>
      </c>
      <c r="N364" s="33">
        <v>0</v>
      </c>
      <c r="O364" s="33">
        <f>ROUND(E364*N364,2)</f>
        <v>0</v>
      </c>
      <c r="P364" s="33">
        <v>0</v>
      </c>
      <c r="Q364" s="33">
        <f>ROUND(E364*P364,2)</f>
        <v>0</v>
      </c>
      <c r="R364" s="34" t="s">
        <v>585</v>
      </c>
      <c r="S364" s="33" t="s">
        <v>141</v>
      </c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 t="s">
        <v>433</v>
      </c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</row>
    <row r="365" spans="1:59" x14ac:dyDescent="0.2">
      <c r="A365" s="20" t="s">
        <v>135</v>
      </c>
      <c r="B365" s="20" t="s">
        <v>93</v>
      </c>
      <c r="C365" s="44" t="s">
        <v>94</v>
      </c>
      <c r="D365" s="26"/>
      <c r="E365" s="30"/>
      <c r="F365" s="58"/>
      <c r="G365" s="35">
        <f>SUM(G366:G383)</f>
        <v>0</v>
      </c>
      <c r="H365" s="35"/>
      <c r="I365" s="35">
        <f>SUM(I366:I383)</f>
        <v>22257.55</v>
      </c>
      <c r="J365" s="35"/>
      <c r="K365" s="35">
        <f>SUM(K366:K383)</f>
        <v>17840.309999999998</v>
      </c>
      <c r="L365" s="35"/>
      <c r="M365" s="35">
        <f>SUM(M366:M383)</f>
        <v>0</v>
      </c>
      <c r="N365" s="35"/>
      <c r="O365" s="35">
        <f>SUM(O366:O383)</f>
        <v>0.71</v>
      </c>
      <c r="P365" s="35"/>
      <c r="Q365" s="35">
        <f>SUM(Q366:Q383)</f>
        <v>0</v>
      </c>
      <c r="R365" s="36"/>
      <c r="S365" s="35"/>
      <c r="AD365" t="s">
        <v>136</v>
      </c>
    </row>
    <row r="366" spans="1:59" outlineLevel="1" x14ac:dyDescent="0.2">
      <c r="A366" s="14">
        <v>125</v>
      </c>
      <c r="B366" s="14" t="s">
        <v>592</v>
      </c>
      <c r="C366" s="42" t="s">
        <v>593</v>
      </c>
      <c r="D366" s="24" t="s">
        <v>148</v>
      </c>
      <c r="E366" s="28">
        <v>21.675000000000001</v>
      </c>
      <c r="F366" s="57"/>
      <c r="G366" s="33">
        <f>ROUND(E366*F366,2)</f>
        <v>0</v>
      </c>
      <c r="H366" s="33">
        <v>0</v>
      </c>
      <c r="I366" s="33">
        <f>ROUND(E366*H366,2)</f>
        <v>0</v>
      </c>
      <c r="J366" s="33">
        <v>175.5</v>
      </c>
      <c r="K366" s="33">
        <f>ROUND(E366*J366,2)</f>
        <v>3803.96</v>
      </c>
      <c r="L366" s="33">
        <v>21</v>
      </c>
      <c r="M366" s="33">
        <f>G366*(1+L366/100)</f>
        <v>0</v>
      </c>
      <c r="N366" s="33">
        <v>0</v>
      </c>
      <c r="O366" s="33">
        <f>ROUND(E366*N366,2)</f>
        <v>0</v>
      </c>
      <c r="P366" s="33">
        <v>0</v>
      </c>
      <c r="Q366" s="33">
        <f>ROUND(E366*P366,2)</f>
        <v>0</v>
      </c>
      <c r="R366" s="34" t="s">
        <v>532</v>
      </c>
      <c r="S366" s="33" t="s">
        <v>141</v>
      </c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 t="s">
        <v>142</v>
      </c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</row>
    <row r="367" spans="1:59" outlineLevel="1" x14ac:dyDescent="0.2">
      <c r="A367" s="14"/>
      <c r="B367" s="14"/>
      <c r="C367" s="43" t="s">
        <v>594</v>
      </c>
      <c r="D367" s="25"/>
      <c r="E367" s="29"/>
      <c r="F367" s="57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4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 t="s">
        <v>144</v>
      </c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</row>
    <row r="368" spans="1:59" outlineLevel="1" x14ac:dyDescent="0.2">
      <c r="A368" s="14"/>
      <c r="B368" s="14"/>
      <c r="C368" s="43" t="s">
        <v>595</v>
      </c>
      <c r="D368" s="25"/>
      <c r="E368" s="29">
        <v>6.8</v>
      </c>
      <c r="F368" s="57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4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 t="s">
        <v>144</v>
      </c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</row>
    <row r="369" spans="1:59" outlineLevel="1" x14ac:dyDescent="0.2">
      <c r="A369" s="14"/>
      <c r="B369" s="14"/>
      <c r="C369" s="43" t="s">
        <v>596</v>
      </c>
      <c r="D369" s="25"/>
      <c r="E369" s="29">
        <v>4.3</v>
      </c>
      <c r="F369" s="57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4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 t="s">
        <v>144</v>
      </c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</row>
    <row r="370" spans="1:59" outlineLevel="1" x14ac:dyDescent="0.2">
      <c r="A370" s="14"/>
      <c r="B370" s="14"/>
      <c r="C370" s="43" t="s">
        <v>597</v>
      </c>
      <c r="D370" s="25"/>
      <c r="E370" s="29">
        <v>5.0250000000000004</v>
      </c>
      <c r="F370" s="57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4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 t="s">
        <v>144</v>
      </c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</row>
    <row r="371" spans="1:59" outlineLevel="1" x14ac:dyDescent="0.2">
      <c r="A371" s="14"/>
      <c r="B371" s="14"/>
      <c r="C371" s="43" t="s">
        <v>598</v>
      </c>
      <c r="D371" s="25"/>
      <c r="E371" s="29">
        <v>5.55</v>
      </c>
      <c r="F371" s="57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4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 t="s">
        <v>144</v>
      </c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</row>
    <row r="372" spans="1:59" outlineLevel="1" x14ac:dyDescent="0.2">
      <c r="A372" s="14">
        <v>126</v>
      </c>
      <c r="B372" s="14" t="s">
        <v>599</v>
      </c>
      <c r="C372" s="42" t="s">
        <v>600</v>
      </c>
      <c r="D372" s="24" t="s">
        <v>148</v>
      </c>
      <c r="E372" s="28">
        <v>6.8</v>
      </c>
      <c r="F372" s="57"/>
      <c r="G372" s="33">
        <f>ROUND(E372*F372,2)</f>
        <v>0</v>
      </c>
      <c r="H372" s="33">
        <v>0</v>
      </c>
      <c r="I372" s="33">
        <f>ROUND(E372*H372,2)</f>
        <v>0</v>
      </c>
      <c r="J372" s="33">
        <v>128</v>
      </c>
      <c r="K372" s="33">
        <f>ROUND(E372*J372,2)</f>
        <v>870.4</v>
      </c>
      <c r="L372" s="33">
        <v>21</v>
      </c>
      <c r="M372" s="33">
        <f>G372*(1+L372/100)</f>
        <v>0</v>
      </c>
      <c r="N372" s="33">
        <v>0</v>
      </c>
      <c r="O372" s="33">
        <f>ROUND(E372*N372,2)</f>
        <v>0</v>
      </c>
      <c r="P372" s="33">
        <v>0</v>
      </c>
      <c r="Q372" s="33">
        <f>ROUND(E372*P372,2)</f>
        <v>0</v>
      </c>
      <c r="R372" s="34" t="s">
        <v>532</v>
      </c>
      <c r="S372" s="33" t="s">
        <v>141</v>
      </c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 t="s">
        <v>142</v>
      </c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</row>
    <row r="373" spans="1:59" outlineLevel="1" x14ac:dyDescent="0.2">
      <c r="A373" s="14"/>
      <c r="B373" s="14"/>
      <c r="C373" s="43" t="s">
        <v>595</v>
      </c>
      <c r="D373" s="25"/>
      <c r="E373" s="29">
        <v>6.8</v>
      </c>
      <c r="F373" s="57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4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 t="s">
        <v>144</v>
      </c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</row>
    <row r="374" spans="1:59" outlineLevel="1" x14ac:dyDescent="0.2">
      <c r="A374" s="14">
        <v>127</v>
      </c>
      <c r="B374" s="14" t="s">
        <v>601</v>
      </c>
      <c r="C374" s="42" t="s">
        <v>602</v>
      </c>
      <c r="D374" s="24" t="s">
        <v>148</v>
      </c>
      <c r="E374" s="28">
        <v>21.675000000000001</v>
      </c>
      <c r="F374" s="57"/>
      <c r="G374" s="33">
        <f>ROUND(E374*F374,2)</f>
        <v>0</v>
      </c>
      <c r="H374" s="33">
        <v>106</v>
      </c>
      <c r="I374" s="33">
        <f>ROUND(E374*H374,2)</f>
        <v>2297.5500000000002</v>
      </c>
      <c r="J374" s="33">
        <v>585</v>
      </c>
      <c r="K374" s="33">
        <f>ROUND(E374*J374,2)</f>
        <v>12679.88</v>
      </c>
      <c r="L374" s="33">
        <v>21</v>
      </c>
      <c r="M374" s="33">
        <f>G374*(1+L374/100)</f>
        <v>0</v>
      </c>
      <c r="N374" s="33">
        <v>5.0299999999999997E-3</v>
      </c>
      <c r="O374" s="33">
        <f>ROUND(E374*N374,2)</f>
        <v>0.11</v>
      </c>
      <c r="P374" s="33">
        <v>0</v>
      </c>
      <c r="Q374" s="33">
        <f>ROUND(E374*P374,2)</f>
        <v>0</v>
      </c>
      <c r="R374" s="34" t="s">
        <v>532</v>
      </c>
      <c r="S374" s="33" t="s">
        <v>141</v>
      </c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 t="s">
        <v>142</v>
      </c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</row>
    <row r="375" spans="1:59" outlineLevel="1" x14ac:dyDescent="0.2">
      <c r="A375" s="14"/>
      <c r="B375" s="14"/>
      <c r="C375" s="43" t="s">
        <v>595</v>
      </c>
      <c r="D375" s="25"/>
      <c r="E375" s="29">
        <v>6.8</v>
      </c>
      <c r="F375" s="57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4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 t="s">
        <v>144</v>
      </c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</row>
    <row r="376" spans="1:59" outlineLevel="1" x14ac:dyDescent="0.2">
      <c r="A376" s="14"/>
      <c r="B376" s="14"/>
      <c r="C376" s="43" t="s">
        <v>596</v>
      </c>
      <c r="D376" s="25"/>
      <c r="E376" s="29">
        <v>4.3</v>
      </c>
      <c r="F376" s="57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4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 t="s">
        <v>144</v>
      </c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</row>
    <row r="377" spans="1:59" outlineLevel="1" x14ac:dyDescent="0.2">
      <c r="A377" s="14"/>
      <c r="B377" s="14"/>
      <c r="C377" s="43" t="s">
        <v>597</v>
      </c>
      <c r="D377" s="25"/>
      <c r="E377" s="29">
        <v>5.0250000000000004</v>
      </c>
      <c r="F377" s="57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4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 t="s">
        <v>144</v>
      </c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</row>
    <row r="378" spans="1:59" outlineLevel="1" x14ac:dyDescent="0.2">
      <c r="A378" s="14"/>
      <c r="B378" s="14"/>
      <c r="C378" s="43" t="s">
        <v>598</v>
      </c>
      <c r="D378" s="25"/>
      <c r="E378" s="29">
        <v>5.55</v>
      </c>
      <c r="F378" s="57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4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 t="s">
        <v>144</v>
      </c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</row>
    <row r="379" spans="1:59" outlineLevel="1" x14ac:dyDescent="0.2">
      <c r="A379" s="14">
        <v>128</v>
      </c>
      <c r="B379" s="14" t="s">
        <v>603</v>
      </c>
      <c r="C379" s="42" t="s">
        <v>604</v>
      </c>
      <c r="D379" s="24" t="s">
        <v>605</v>
      </c>
      <c r="E379" s="28">
        <v>60</v>
      </c>
      <c r="F379" s="57"/>
      <c r="G379" s="33">
        <f>ROUND(E379*F379,2)</f>
        <v>0</v>
      </c>
      <c r="H379" s="33">
        <v>145</v>
      </c>
      <c r="I379" s="33">
        <f>ROUND(E379*H379,2)</f>
        <v>8700</v>
      </c>
      <c r="J379" s="33">
        <v>0</v>
      </c>
      <c r="K379" s="33">
        <f>ROUND(E379*J379,2)</f>
        <v>0</v>
      </c>
      <c r="L379" s="33">
        <v>21</v>
      </c>
      <c r="M379" s="33">
        <f>G379*(1+L379/100)</f>
        <v>0</v>
      </c>
      <c r="N379" s="33">
        <v>1E-3</v>
      </c>
      <c r="O379" s="33">
        <f>ROUND(E379*N379,2)</f>
        <v>0.06</v>
      </c>
      <c r="P379" s="33">
        <v>0</v>
      </c>
      <c r="Q379" s="33">
        <f>ROUND(E379*P379,2)</f>
        <v>0</v>
      </c>
      <c r="R379" s="34" t="s">
        <v>221</v>
      </c>
      <c r="S379" s="33" t="s">
        <v>141</v>
      </c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 t="s">
        <v>222</v>
      </c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</row>
    <row r="380" spans="1:59" outlineLevel="1" x14ac:dyDescent="0.2">
      <c r="A380" s="14">
        <v>129</v>
      </c>
      <c r="B380" s="14" t="s">
        <v>606</v>
      </c>
      <c r="C380" s="42" t="s">
        <v>607</v>
      </c>
      <c r="D380" s="24" t="s">
        <v>605</v>
      </c>
      <c r="E380" s="28">
        <v>100</v>
      </c>
      <c r="F380" s="57"/>
      <c r="G380" s="33">
        <f>ROUND(E380*F380,2)</f>
        <v>0</v>
      </c>
      <c r="H380" s="33">
        <v>16</v>
      </c>
      <c r="I380" s="33">
        <f>ROUND(E380*H380,2)</f>
        <v>1600</v>
      </c>
      <c r="J380" s="33">
        <v>0</v>
      </c>
      <c r="K380" s="33">
        <f>ROUND(E380*J380,2)</f>
        <v>0</v>
      </c>
      <c r="L380" s="33">
        <v>21</v>
      </c>
      <c r="M380" s="33">
        <f>G380*(1+L380/100)</f>
        <v>0</v>
      </c>
      <c r="N380" s="33">
        <v>1E-3</v>
      </c>
      <c r="O380" s="33">
        <f>ROUND(E380*N380,2)</f>
        <v>0.1</v>
      </c>
      <c r="P380" s="33">
        <v>0</v>
      </c>
      <c r="Q380" s="33">
        <f>ROUND(E380*P380,2)</f>
        <v>0</v>
      </c>
      <c r="R380" s="34" t="s">
        <v>221</v>
      </c>
      <c r="S380" s="33" t="s">
        <v>141</v>
      </c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 t="s">
        <v>222</v>
      </c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</row>
    <row r="381" spans="1:59" outlineLevel="1" x14ac:dyDescent="0.2">
      <c r="A381" s="14">
        <v>130</v>
      </c>
      <c r="B381" s="14" t="s">
        <v>608</v>
      </c>
      <c r="C381" s="42" t="s">
        <v>609</v>
      </c>
      <c r="D381" s="24" t="s">
        <v>148</v>
      </c>
      <c r="E381" s="28">
        <v>23</v>
      </c>
      <c r="F381" s="57"/>
      <c r="G381" s="33">
        <f>ROUND(E381*F381,2)</f>
        <v>0</v>
      </c>
      <c r="H381" s="33">
        <v>420</v>
      </c>
      <c r="I381" s="33">
        <f>ROUND(E381*H381,2)</f>
        <v>9660</v>
      </c>
      <c r="J381" s="33">
        <v>0</v>
      </c>
      <c r="K381" s="33">
        <f>ROUND(E381*J381,2)</f>
        <v>0</v>
      </c>
      <c r="L381" s="33">
        <v>21</v>
      </c>
      <c r="M381" s="33">
        <f>G381*(1+L381/100)</f>
        <v>0</v>
      </c>
      <c r="N381" s="33">
        <v>1.9199999999999998E-2</v>
      </c>
      <c r="O381" s="33">
        <f>ROUND(E381*N381,2)</f>
        <v>0.44</v>
      </c>
      <c r="P381" s="33">
        <v>0</v>
      </c>
      <c r="Q381" s="33">
        <f>ROUND(E381*P381,2)</f>
        <v>0</v>
      </c>
      <c r="R381" s="34" t="s">
        <v>221</v>
      </c>
      <c r="S381" s="33" t="s">
        <v>141</v>
      </c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 t="s">
        <v>222</v>
      </c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</row>
    <row r="382" spans="1:59" outlineLevel="1" x14ac:dyDescent="0.2">
      <c r="A382" s="14"/>
      <c r="B382" s="14"/>
      <c r="C382" s="43" t="s">
        <v>610</v>
      </c>
      <c r="D382" s="25"/>
      <c r="E382" s="29">
        <v>23</v>
      </c>
      <c r="F382" s="57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4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 t="s">
        <v>144</v>
      </c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</row>
    <row r="383" spans="1:59" outlineLevel="1" x14ac:dyDescent="0.2">
      <c r="A383" s="14">
        <v>131</v>
      </c>
      <c r="B383" s="14" t="s">
        <v>611</v>
      </c>
      <c r="C383" s="42" t="s">
        <v>612</v>
      </c>
      <c r="D383" s="24" t="s">
        <v>165</v>
      </c>
      <c r="E383" s="28">
        <v>0.71062999999999998</v>
      </c>
      <c r="F383" s="57"/>
      <c r="G383" s="33">
        <f>ROUND(E383*F383,2)</f>
        <v>0</v>
      </c>
      <c r="H383" s="33">
        <v>0</v>
      </c>
      <c r="I383" s="33">
        <f>ROUND(E383*H383,2)</f>
        <v>0</v>
      </c>
      <c r="J383" s="33">
        <v>684</v>
      </c>
      <c r="K383" s="33">
        <f>ROUND(E383*J383,2)</f>
        <v>486.07</v>
      </c>
      <c r="L383" s="33">
        <v>21</v>
      </c>
      <c r="M383" s="33">
        <f>G383*(1+L383/100)</f>
        <v>0</v>
      </c>
      <c r="N383" s="33">
        <v>0</v>
      </c>
      <c r="O383" s="33">
        <f>ROUND(E383*N383,2)</f>
        <v>0</v>
      </c>
      <c r="P383" s="33">
        <v>0</v>
      </c>
      <c r="Q383" s="33">
        <f>ROUND(E383*P383,2)</f>
        <v>0</v>
      </c>
      <c r="R383" s="34" t="s">
        <v>532</v>
      </c>
      <c r="S383" s="33" t="s">
        <v>141</v>
      </c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 t="s">
        <v>433</v>
      </c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</row>
    <row r="384" spans="1:59" x14ac:dyDescent="0.2">
      <c r="A384" s="20" t="s">
        <v>135</v>
      </c>
      <c r="B384" s="20" t="s">
        <v>95</v>
      </c>
      <c r="C384" s="44" t="s">
        <v>96</v>
      </c>
      <c r="D384" s="26"/>
      <c r="E384" s="30"/>
      <c r="F384" s="58"/>
      <c r="G384" s="35">
        <f>SUM(G385:G387)</f>
        <v>0</v>
      </c>
      <c r="H384" s="35"/>
      <c r="I384" s="35">
        <f>SUM(I385:I387)</f>
        <v>72.3</v>
      </c>
      <c r="J384" s="35"/>
      <c r="K384" s="35">
        <f>SUM(K385:K387)</f>
        <v>1549.5</v>
      </c>
      <c r="L384" s="35"/>
      <c r="M384" s="35">
        <f>SUM(M385:M387)</f>
        <v>0</v>
      </c>
      <c r="N384" s="35"/>
      <c r="O384" s="35">
        <f>SUM(O385:O387)</f>
        <v>0</v>
      </c>
      <c r="P384" s="35"/>
      <c r="Q384" s="35">
        <f>SUM(Q385:Q387)</f>
        <v>0</v>
      </c>
      <c r="R384" s="36"/>
      <c r="S384" s="35"/>
      <c r="AD384" t="s">
        <v>136</v>
      </c>
    </row>
    <row r="385" spans="1:59" outlineLevel="1" x14ac:dyDescent="0.2">
      <c r="A385" s="14">
        <v>132</v>
      </c>
      <c r="B385" s="14" t="s">
        <v>613</v>
      </c>
      <c r="C385" s="42" t="s">
        <v>614</v>
      </c>
      <c r="D385" s="24" t="s">
        <v>148</v>
      </c>
      <c r="E385" s="28">
        <v>6</v>
      </c>
      <c r="F385" s="57"/>
      <c r="G385" s="33">
        <f>ROUND(E385*F385,2)</f>
        <v>0</v>
      </c>
      <c r="H385" s="33">
        <v>12.05</v>
      </c>
      <c r="I385" s="33">
        <f>ROUND(E385*H385,2)</f>
        <v>72.3</v>
      </c>
      <c r="J385" s="33">
        <v>64.25</v>
      </c>
      <c r="K385" s="33">
        <f>ROUND(E385*J385,2)</f>
        <v>385.5</v>
      </c>
      <c r="L385" s="33">
        <v>21</v>
      </c>
      <c r="M385" s="33">
        <f>G385*(1+L385/100)</f>
        <v>0</v>
      </c>
      <c r="N385" s="33">
        <v>8.0000000000000007E-5</v>
      </c>
      <c r="O385" s="33">
        <f>ROUND(E385*N385,2)</f>
        <v>0</v>
      </c>
      <c r="P385" s="33">
        <v>0</v>
      </c>
      <c r="Q385" s="33">
        <f>ROUND(E385*P385,2)</f>
        <v>0</v>
      </c>
      <c r="R385" s="34" t="s">
        <v>615</v>
      </c>
      <c r="S385" s="33" t="s">
        <v>141</v>
      </c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 t="s">
        <v>142</v>
      </c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</row>
    <row r="386" spans="1:59" outlineLevel="1" x14ac:dyDescent="0.2">
      <c r="A386" s="14">
        <v>133</v>
      </c>
      <c r="B386" s="14" t="s">
        <v>616</v>
      </c>
      <c r="C386" s="42" t="s">
        <v>617</v>
      </c>
      <c r="D386" s="24" t="s">
        <v>148</v>
      </c>
      <c r="E386" s="28">
        <v>6</v>
      </c>
      <c r="F386" s="57"/>
      <c r="G386" s="33">
        <f>ROUND(E386*F386,2)</f>
        <v>0</v>
      </c>
      <c r="H386" s="33">
        <v>0</v>
      </c>
      <c r="I386" s="33">
        <f>ROUND(E386*H386,2)</f>
        <v>0</v>
      </c>
      <c r="J386" s="33">
        <v>194</v>
      </c>
      <c r="K386" s="33">
        <f>ROUND(E386*J386,2)</f>
        <v>1164</v>
      </c>
      <c r="L386" s="33">
        <v>21</v>
      </c>
      <c r="M386" s="33">
        <f>G386*(1+L386/100)</f>
        <v>0</v>
      </c>
      <c r="N386" s="33">
        <v>0</v>
      </c>
      <c r="O386" s="33">
        <f>ROUND(E386*N386,2)</f>
        <v>0</v>
      </c>
      <c r="P386" s="33">
        <v>0</v>
      </c>
      <c r="Q386" s="33">
        <f>ROUND(E386*P386,2)</f>
        <v>0</v>
      </c>
      <c r="R386" s="34"/>
      <c r="S386" s="33" t="s">
        <v>141</v>
      </c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 t="s">
        <v>142</v>
      </c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</row>
    <row r="387" spans="1:59" outlineLevel="1" x14ac:dyDescent="0.2">
      <c r="A387" s="14"/>
      <c r="B387" s="14"/>
      <c r="C387" s="43" t="s">
        <v>618</v>
      </c>
      <c r="D387" s="25"/>
      <c r="E387" s="29">
        <v>6</v>
      </c>
      <c r="F387" s="57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4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 t="s">
        <v>144</v>
      </c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</row>
    <row r="388" spans="1:59" x14ac:dyDescent="0.2">
      <c r="A388" s="20" t="s">
        <v>135</v>
      </c>
      <c r="B388" s="20" t="s">
        <v>97</v>
      </c>
      <c r="C388" s="44" t="s">
        <v>98</v>
      </c>
      <c r="D388" s="26"/>
      <c r="E388" s="30"/>
      <c r="F388" s="58"/>
      <c r="G388" s="35">
        <f>SUM(G389:G491)</f>
        <v>0</v>
      </c>
      <c r="H388" s="35"/>
      <c r="I388" s="35">
        <f>SUM(I389:I491)</f>
        <v>8814.5499999999993</v>
      </c>
      <c r="J388" s="35"/>
      <c r="K388" s="35">
        <f>SUM(K389:K491)</f>
        <v>46110.89</v>
      </c>
      <c r="L388" s="35"/>
      <c r="M388" s="35">
        <f>SUM(M389:M491)</f>
        <v>0</v>
      </c>
      <c r="N388" s="35"/>
      <c r="O388" s="35">
        <f>SUM(O389:O491)</f>
        <v>0.18000000000000002</v>
      </c>
      <c r="P388" s="35"/>
      <c r="Q388" s="35">
        <f>SUM(Q389:Q491)</f>
        <v>0</v>
      </c>
      <c r="R388" s="36"/>
      <c r="S388" s="35"/>
      <c r="AD388" t="s">
        <v>136</v>
      </c>
    </row>
    <row r="389" spans="1:59" outlineLevel="1" x14ac:dyDescent="0.2">
      <c r="A389" s="14">
        <v>134</v>
      </c>
      <c r="B389" s="14" t="s">
        <v>619</v>
      </c>
      <c r="C389" s="42" t="s">
        <v>620</v>
      </c>
      <c r="D389" s="24" t="s">
        <v>148</v>
      </c>
      <c r="E389" s="28">
        <v>618.56500000000005</v>
      </c>
      <c r="F389" s="57"/>
      <c r="G389" s="33">
        <f>ROUND(E389*F389,2)</f>
        <v>0</v>
      </c>
      <c r="H389" s="33">
        <v>14.25</v>
      </c>
      <c r="I389" s="33">
        <f>ROUND(E389*H389,2)</f>
        <v>8814.5499999999993</v>
      </c>
      <c r="J389" s="33">
        <v>30.55</v>
      </c>
      <c r="K389" s="33">
        <f>ROUND(E389*J389,2)</f>
        <v>18897.16</v>
      </c>
      <c r="L389" s="33">
        <v>21</v>
      </c>
      <c r="M389" s="33">
        <f>G389*(1+L389/100)</f>
        <v>0</v>
      </c>
      <c r="N389" s="33">
        <v>2.3000000000000001E-4</v>
      </c>
      <c r="O389" s="33">
        <f>ROUND(E389*N389,2)</f>
        <v>0.14000000000000001</v>
      </c>
      <c r="P389" s="33">
        <v>0</v>
      </c>
      <c r="Q389" s="33">
        <f>ROUND(E389*P389,2)</f>
        <v>0</v>
      </c>
      <c r="R389" s="34" t="s">
        <v>621</v>
      </c>
      <c r="S389" s="33" t="s">
        <v>141</v>
      </c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 t="s">
        <v>142</v>
      </c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</row>
    <row r="390" spans="1:59" outlineLevel="1" x14ac:dyDescent="0.2">
      <c r="A390" s="14"/>
      <c r="B390" s="14"/>
      <c r="C390" s="43" t="s">
        <v>622</v>
      </c>
      <c r="D390" s="25"/>
      <c r="E390" s="29"/>
      <c r="F390" s="57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4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 t="s">
        <v>144</v>
      </c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</row>
    <row r="391" spans="1:59" outlineLevel="1" x14ac:dyDescent="0.2">
      <c r="A391" s="14"/>
      <c r="B391" s="14"/>
      <c r="C391" s="43" t="s">
        <v>247</v>
      </c>
      <c r="D391" s="25"/>
      <c r="E391" s="29"/>
      <c r="F391" s="57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4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 t="s">
        <v>144</v>
      </c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</row>
    <row r="392" spans="1:59" outlineLevel="1" x14ac:dyDescent="0.2">
      <c r="A392" s="14"/>
      <c r="B392" s="14"/>
      <c r="C392" s="43" t="s">
        <v>623</v>
      </c>
      <c r="D392" s="25"/>
      <c r="E392" s="29">
        <v>57.2</v>
      </c>
      <c r="F392" s="57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4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 t="s">
        <v>144</v>
      </c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</row>
    <row r="393" spans="1:59" outlineLevel="1" x14ac:dyDescent="0.2">
      <c r="A393" s="14"/>
      <c r="B393" s="14"/>
      <c r="C393" s="43" t="s">
        <v>624</v>
      </c>
      <c r="D393" s="25"/>
      <c r="E393" s="29">
        <v>-12.8</v>
      </c>
      <c r="F393" s="57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4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 t="s">
        <v>144</v>
      </c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</row>
    <row r="394" spans="1:59" ht="22.5" outlineLevel="1" x14ac:dyDescent="0.2">
      <c r="A394" s="14"/>
      <c r="B394" s="14"/>
      <c r="C394" s="43" t="s">
        <v>625</v>
      </c>
      <c r="D394" s="25"/>
      <c r="E394" s="29">
        <v>43.13</v>
      </c>
      <c r="F394" s="57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4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 t="s">
        <v>144</v>
      </c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</row>
    <row r="395" spans="1:59" outlineLevel="1" x14ac:dyDescent="0.2">
      <c r="A395" s="14"/>
      <c r="B395" s="14"/>
      <c r="C395" s="43" t="s">
        <v>626</v>
      </c>
      <c r="D395" s="25"/>
      <c r="E395" s="29">
        <v>42.82</v>
      </c>
      <c r="F395" s="57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4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 t="s">
        <v>144</v>
      </c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</row>
    <row r="396" spans="1:59" outlineLevel="1" x14ac:dyDescent="0.2">
      <c r="A396" s="14"/>
      <c r="B396" s="14"/>
      <c r="C396" s="43" t="s">
        <v>627</v>
      </c>
      <c r="D396" s="25"/>
      <c r="E396" s="29">
        <v>19.135000000000002</v>
      </c>
      <c r="F396" s="57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4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 t="s">
        <v>144</v>
      </c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</row>
    <row r="397" spans="1:59" ht="22.5" outlineLevel="1" x14ac:dyDescent="0.2">
      <c r="A397" s="14"/>
      <c r="B397" s="14"/>
      <c r="C397" s="43" t="s">
        <v>628</v>
      </c>
      <c r="D397" s="25"/>
      <c r="E397" s="29">
        <v>63.29</v>
      </c>
      <c r="F397" s="57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4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 t="s">
        <v>144</v>
      </c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</row>
    <row r="398" spans="1:59" ht="22.5" outlineLevel="1" x14ac:dyDescent="0.2">
      <c r="A398" s="14"/>
      <c r="B398" s="14"/>
      <c r="C398" s="43" t="s">
        <v>629</v>
      </c>
      <c r="D398" s="25"/>
      <c r="E398" s="29">
        <v>18.125</v>
      </c>
      <c r="F398" s="57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4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 t="s">
        <v>144</v>
      </c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</row>
    <row r="399" spans="1:59" outlineLevel="1" x14ac:dyDescent="0.2">
      <c r="A399" s="14"/>
      <c r="B399" s="14"/>
      <c r="C399" s="43" t="s">
        <v>250</v>
      </c>
      <c r="D399" s="25"/>
      <c r="E399" s="29"/>
      <c r="F399" s="57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4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 t="s">
        <v>144</v>
      </c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</row>
    <row r="400" spans="1:59" outlineLevel="1" x14ac:dyDescent="0.2">
      <c r="A400" s="14"/>
      <c r="B400" s="14"/>
      <c r="C400" s="43" t="s">
        <v>630</v>
      </c>
      <c r="D400" s="25"/>
      <c r="E400" s="29">
        <v>104</v>
      </c>
      <c r="F400" s="57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4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 t="s">
        <v>144</v>
      </c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</row>
    <row r="401" spans="1:59" outlineLevel="1" x14ac:dyDescent="0.2">
      <c r="A401" s="14"/>
      <c r="B401" s="14"/>
      <c r="C401" s="43" t="s">
        <v>631</v>
      </c>
      <c r="D401" s="25"/>
      <c r="E401" s="29">
        <v>12.225</v>
      </c>
      <c r="F401" s="57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4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 t="s">
        <v>144</v>
      </c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</row>
    <row r="402" spans="1:59" outlineLevel="1" x14ac:dyDescent="0.2">
      <c r="A402" s="14"/>
      <c r="B402" s="14"/>
      <c r="C402" s="43" t="s">
        <v>632</v>
      </c>
      <c r="D402" s="25"/>
      <c r="E402" s="29">
        <v>66.625</v>
      </c>
      <c r="F402" s="57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4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 t="s">
        <v>144</v>
      </c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</row>
    <row r="403" spans="1:59" outlineLevel="1" x14ac:dyDescent="0.2">
      <c r="A403" s="14"/>
      <c r="B403" s="14"/>
      <c r="C403" s="43" t="s">
        <v>633</v>
      </c>
      <c r="D403" s="25"/>
      <c r="E403" s="29">
        <v>-15.7</v>
      </c>
      <c r="F403" s="57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4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 t="s">
        <v>144</v>
      </c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</row>
    <row r="404" spans="1:59" outlineLevel="1" x14ac:dyDescent="0.2">
      <c r="A404" s="14"/>
      <c r="B404" s="14"/>
      <c r="C404" s="43" t="s">
        <v>634</v>
      </c>
      <c r="D404" s="25"/>
      <c r="E404" s="29">
        <v>12.1</v>
      </c>
      <c r="F404" s="57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4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 t="s">
        <v>144</v>
      </c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</row>
    <row r="405" spans="1:59" outlineLevel="1" x14ac:dyDescent="0.2">
      <c r="A405" s="14"/>
      <c r="B405" s="14"/>
      <c r="C405" s="43" t="s">
        <v>635</v>
      </c>
      <c r="D405" s="25"/>
      <c r="E405" s="29">
        <v>20.399999999999999</v>
      </c>
      <c r="F405" s="57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4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 t="s">
        <v>144</v>
      </c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</row>
    <row r="406" spans="1:59" outlineLevel="1" x14ac:dyDescent="0.2">
      <c r="A406" s="14"/>
      <c r="B406" s="14"/>
      <c r="C406" s="43" t="s">
        <v>636</v>
      </c>
      <c r="D406" s="25"/>
      <c r="E406" s="29">
        <v>12.92</v>
      </c>
      <c r="F406" s="57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4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 t="s">
        <v>144</v>
      </c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</row>
    <row r="407" spans="1:59" outlineLevel="1" x14ac:dyDescent="0.2">
      <c r="A407" s="14"/>
      <c r="B407" s="14"/>
      <c r="C407" s="43" t="s">
        <v>637</v>
      </c>
      <c r="D407" s="25"/>
      <c r="E407" s="29">
        <v>9.1</v>
      </c>
      <c r="F407" s="57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4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 t="s">
        <v>144</v>
      </c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</row>
    <row r="408" spans="1:59" outlineLevel="1" x14ac:dyDescent="0.2">
      <c r="A408" s="14"/>
      <c r="B408" s="14"/>
      <c r="C408" s="43" t="s">
        <v>638</v>
      </c>
      <c r="D408" s="25"/>
      <c r="E408" s="29">
        <v>20</v>
      </c>
      <c r="F408" s="57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4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 t="s">
        <v>144</v>
      </c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</row>
    <row r="409" spans="1:59" outlineLevel="1" x14ac:dyDescent="0.2">
      <c r="A409" s="14"/>
      <c r="B409" s="14"/>
      <c r="C409" s="43" t="s">
        <v>639</v>
      </c>
      <c r="D409" s="25"/>
      <c r="E409" s="29">
        <v>200.2</v>
      </c>
      <c r="F409" s="57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4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 t="s">
        <v>144</v>
      </c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</row>
    <row r="410" spans="1:59" outlineLevel="1" x14ac:dyDescent="0.2">
      <c r="A410" s="14"/>
      <c r="B410" s="14"/>
      <c r="C410" s="43" t="s">
        <v>640</v>
      </c>
      <c r="D410" s="25"/>
      <c r="E410" s="29">
        <v>-54.204999999999998</v>
      </c>
      <c r="F410" s="57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4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 t="s">
        <v>144</v>
      </c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</row>
    <row r="411" spans="1:59" outlineLevel="1" x14ac:dyDescent="0.2">
      <c r="A411" s="14">
        <v>135</v>
      </c>
      <c r="B411" s="14" t="s">
        <v>641</v>
      </c>
      <c r="C411" s="42" t="s">
        <v>642</v>
      </c>
      <c r="D411" s="24" t="s">
        <v>148</v>
      </c>
      <c r="E411" s="28">
        <v>86.542500000000004</v>
      </c>
      <c r="F411" s="57"/>
      <c r="G411" s="33">
        <f>ROUND(E411*F411,2)</f>
        <v>0</v>
      </c>
      <c r="H411" s="33">
        <v>0</v>
      </c>
      <c r="I411" s="33">
        <f>ROUND(E411*H411,2)</f>
        <v>0</v>
      </c>
      <c r="J411" s="33">
        <v>73.099999999999994</v>
      </c>
      <c r="K411" s="33">
        <f>ROUND(E411*J411,2)</f>
        <v>6326.26</v>
      </c>
      <c r="L411" s="33">
        <v>21</v>
      </c>
      <c r="M411" s="33">
        <f>G411*(1+L411/100)</f>
        <v>0</v>
      </c>
      <c r="N411" s="33">
        <v>4.6000000000000001E-4</v>
      </c>
      <c r="O411" s="33">
        <f>ROUND(E411*N411,2)</f>
        <v>0.04</v>
      </c>
      <c r="P411" s="33">
        <v>0</v>
      </c>
      <c r="Q411" s="33">
        <f>ROUND(E411*P411,2)</f>
        <v>0</v>
      </c>
      <c r="R411" s="34" t="s">
        <v>621</v>
      </c>
      <c r="S411" s="33" t="s">
        <v>141</v>
      </c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 t="s">
        <v>142</v>
      </c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</row>
    <row r="412" spans="1:59" outlineLevel="1" x14ac:dyDescent="0.2">
      <c r="A412" s="14"/>
      <c r="B412" s="14"/>
      <c r="C412" s="43" t="s">
        <v>643</v>
      </c>
      <c r="D412" s="25"/>
      <c r="E412" s="29"/>
      <c r="F412" s="57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4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 t="s">
        <v>144</v>
      </c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</row>
    <row r="413" spans="1:59" outlineLevel="1" x14ac:dyDescent="0.2">
      <c r="A413" s="14"/>
      <c r="B413" s="14"/>
      <c r="C413" s="43" t="s">
        <v>247</v>
      </c>
      <c r="D413" s="25"/>
      <c r="E413" s="29"/>
      <c r="F413" s="57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4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 t="s">
        <v>144</v>
      </c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</row>
    <row r="414" spans="1:59" outlineLevel="1" x14ac:dyDescent="0.2">
      <c r="A414" s="14"/>
      <c r="B414" s="14"/>
      <c r="C414" s="43" t="s">
        <v>644</v>
      </c>
      <c r="D414" s="25"/>
      <c r="E414" s="29">
        <v>0.84</v>
      </c>
      <c r="F414" s="57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4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 t="s">
        <v>144</v>
      </c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</row>
    <row r="415" spans="1:59" outlineLevel="1" x14ac:dyDescent="0.2">
      <c r="A415" s="14"/>
      <c r="B415" s="14"/>
      <c r="C415" s="43" t="s">
        <v>645</v>
      </c>
      <c r="D415" s="25"/>
      <c r="E415" s="29">
        <v>20.5</v>
      </c>
      <c r="F415" s="57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4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 t="s">
        <v>144</v>
      </c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</row>
    <row r="416" spans="1:59" outlineLevel="1" x14ac:dyDescent="0.2">
      <c r="A416" s="14"/>
      <c r="B416" s="14"/>
      <c r="C416" s="43" t="s">
        <v>646</v>
      </c>
      <c r="D416" s="25"/>
      <c r="E416" s="29">
        <v>2</v>
      </c>
      <c r="F416" s="57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4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 t="s">
        <v>144</v>
      </c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</row>
    <row r="417" spans="1:59" outlineLevel="1" x14ac:dyDescent="0.2">
      <c r="A417" s="14"/>
      <c r="B417" s="14"/>
      <c r="C417" s="43" t="s">
        <v>647</v>
      </c>
      <c r="D417" s="25"/>
      <c r="E417" s="29">
        <v>7.9749999999999996</v>
      </c>
      <c r="F417" s="57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4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 t="s">
        <v>144</v>
      </c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</row>
    <row r="418" spans="1:59" outlineLevel="1" x14ac:dyDescent="0.2">
      <c r="A418" s="14"/>
      <c r="B418" s="14"/>
      <c r="C418" s="43" t="s">
        <v>648</v>
      </c>
      <c r="D418" s="25"/>
      <c r="E418" s="29">
        <v>7.9749999999999996</v>
      </c>
      <c r="F418" s="57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4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 t="s">
        <v>144</v>
      </c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</row>
    <row r="419" spans="1:59" outlineLevel="1" x14ac:dyDescent="0.2">
      <c r="A419" s="14"/>
      <c r="B419" s="14"/>
      <c r="C419" s="43" t="s">
        <v>649</v>
      </c>
      <c r="D419" s="25"/>
      <c r="E419" s="29">
        <v>3.25</v>
      </c>
      <c r="F419" s="57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4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 t="s">
        <v>144</v>
      </c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</row>
    <row r="420" spans="1:59" outlineLevel="1" x14ac:dyDescent="0.2">
      <c r="A420" s="14"/>
      <c r="B420" s="14"/>
      <c r="C420" s="43" t="s">
        <v>250</v>
      </c>
      <c r="D420" s="25"/>
      <c r="E420" s="29"/>
      <c r="F420" s="57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4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 t="s">
        <v>144</v>
      </c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</row>
    <row r="421" spans="1:59" outlineLevel="1" x14ac:dyDescent="0.2">
      <c r="A421" s="14"/>
      <c r="B421" s="14"/>
      <c r="C421" s="43" t="s">
        <v>650</v>
      </c>
      <c r="D421" s="25"/>
      <c r="E421" s="29">
        <v>1</v>
      </c>
      <c r="F421" s="57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4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 t="s">
        <v>144</v>
      </c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</row>
    <row r="422" spans="1:59" outlineLevel="1" x14ac:dyDescent="0.2">
      <c r="A422" s="14"/>
      <c r="B422" s="14"/>
      <c r="C422" s="43" t="s">
        <v>651</v>
      </c>
      <c r="D422" s="25"/>
      <c r="E422" s="29">
        <v>10.574999999999999</v>
      </c>
      <c r="F422" s="57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4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 t="s">
        <v>144</v>
      </c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</row>
    <row r="423" spans="1:59" outlineLevel="1" x14ac:dyDescent="0.2">
      <c r="A423" s="14"/>
      <c r="B423" s="14"/>
      <c r="C423" s="43" t="s">
        <v>652</v>
      </c>
      <c r="D423" s="25"/>
      <c r="E423" s="29">
        <v>14.625</v>
      </c>
      <c r="F423" s="57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4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 t="s">
        <v>144</v>
      </c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</row>
    <row r="424" spans="1:59" outlineLevel="1" x14ac:dyDescent="0.2">
      <c r="A424" s="14"/>
      <c r="B424" s="14"/>
      <c r="C424" s="43" t="s">
        <v>653</v>
      </c>
      <c r="D424" s="25"/>
      <c r="E424" s="29">
        <v>1.59</v>
      </c>
      <c r="F424" s="57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4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 t="s">
        <v>144</v>
      </c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</row>
    <row r="425" spans="1:59" outlineLevel="1" x14ac:dyDescent="0.2">
      <c r="A425" s="14"/>
      <c r="B425" s="14"/>
      <c r="C425" s="43" t="s">
        <v>654</v>
      </c>
      <c r="D425" s="25"/>
      <c r="E425" s="29">
        <v>3.2374999999999998</v>
      </c>
      <c r="F425" s="57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4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 t="s">
        <v>144</v>
      </c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</row>
    <row r="426" spans="1:59" outlineLevel="1" x14ac:dyDescent="0.2">
      <c r="A426" s="14"/>
      <c r="B426" s="14"/>
      <c r="C426" s="43" t="s">
        <v>655</v>
      </c>
      <c r="D426" s="25"/>
      <c r="E426" s="29">
        <v>4.8</v>
      </c>
      <c r="F426" s="57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4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 t="s">
        <v>144</v>
      </c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</row>
    <row r="427" spans="1:59" outlineLevel="1" x14ac:dyDescent="0.2">
      <c r="A427" s="14"/>
      <c r="B427" s="14"/>
      <c r="C427" s="43" t="s">
        <v>656</v>
      </c>
      <c r="D427" s="25"/>
      <c r="E427" s="29">
        <v>5.25</v>
      </c>
      <c r="F427" s="57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4"/>
      <c r="S427" s="3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 t="s">
        <v>144</v>
      </c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</row>
    <row r="428" spans="1:59" outlineLevel="1" x14ac:dyDescent="0.2">
      <c r="A428" s="14"/>
      <c r="B428" s="14"/>
      <c r="C428" s="43" t="s">
        <v>657</v>
      </c>
      <c r="D428" s="25"/>
      <c r="E428" s="29">
        <v>2.9249999999999998</v>
      </c>
      <c r="F428" s="57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4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 t="s">
        <v>144</v>
      </c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</row>
    <row r="429" spans="1:59" outlineLevel="1" x14ac:dyDescent="0.2">
      <c r="A429" s="14">
        <v>136</v>
      </c>
      <c r="B429" s="14" t="s">
        <v>658</v>
      </c>
      <c r="C429" s="42" t="s">
        <v>659</v>
      </c>
      <c r="D429" s="24" t="s">
        <v>148</v>
      </c>
      <c r="E429" s="28">
        <v>618.56500000000005</v>
      </c>
      <c r="F429" s="57"/>
      <c r="G429" s="33">
        <f>ROUND(E429*F429,2)</f>
        <v>0</v>
      </c>
      <c r="H429" s="33">
        <v>0</v>
      </c>
      <c r="I429" s="33">
        <f>ROUND(E429*H429,2)</f>
        <v>0</v>
      </c>
      <c r="J429" s="33">
        <v>3.65</v>
      </c>
      <c r="K429" s="33">
        <f>ROUND(E429*J429,2)</f>
        <v>2257.7600000000002</v>
      </c>
      <c r="L429" s="33">
        <v>21</v>
      </c>
      <c r="M429" s="33">
        <f>G429*(1+L429/100)</f>
        <v>0</v>
      </c>
      <c r="N429" s="33">
        <v>0</v>
      </c>
      <c r="O429" s="33">
        <f>ROUND(E429*N429,2)</f>
        <v>0</v>
      </c>
      <c r="P429" s="33">
        <v>0</v>
      </c>
      <c r="Q429" s="33">
        <f>ROUND(E429*P429,2)</f>
        <v>0</v>
      </c>
      <c r="R429" s="34"/>
      <c r="S429" s="33" t="s">
        <v>141</v>
      </c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 t="s">
        <v>142</v>
      </c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</row>
    <row r="430" spans="1:59" outlineLevel="1" x14ac:dyDescent="0.2">
      <c r="A430" s="14"/>
      <c r="B430" s="14"/>
      <c r="C430" s="43" t="s">
        <v>622</v>
      </c>
      <c r="D430" s="25"/>
      <c r="E430" s="29"/>
      <c r="F430" s="57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4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 t="s">
        <v>144</v>
      </c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</row>
    <row r="431" spans="1:59" outlineLevel="1" x14ac:dyDescent="0.2">
      <c r="A431" s="14"/>
      <c r="B431" s="14"/>
      <c r="C431" s="43" t="s">
        <v>247</v>
      </c>
      <c r="D431" s="25"/>
      <c r="E431" s="29"/>
      <c r="F431" s="57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4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 t="s">
        <v>144</v>
      </c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</row>
    <row r="432" spans="1:59" outlineLevel="1" x14ac:dyDescent="0.2">
      <c r="A432" s="14"/>
      <c r="B432" s="14"/>
      <c r="C432" s="43" t="s">
        <v>623</v>
      </c>
      <c r="D432" s="25"/>
      <c r="E432" s="29">
        <v>57.2</v>
      </c>
      <c r="F432" s="57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4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 t="s">
        <v>144</v>
      </c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</row>
    <row r="433" spans="1:59" outlineLevel="1" x14ac:dyDescent="0.2">
      <c r="A433" s="14"/>
      <c r="B433" s="14"/>
      <c r="C433" s="43" t="s">
        <v>624</v>
      </c>
      <c r="D433" s="25"/>
      <c r="E433" s="29">
        <v>-12.8</v>
      </c>
      <c r="F433" s="57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4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 t="s">
        <v>144</v>
      </c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</row>
    <row r="434" spans="1:59" ht="22.5" outlineLevel="1" x14ac:dyDescent="0.2">
      <c r="A434" s="14"/>
      <c r="B434" s="14"/>
      <c r="C434" s="43" t="s">
        <v>625</v>
      </c>
      <c r="D434" s="25"/>
      <c r="E434" s="29">
        <v>43.13</v>
      </c>
      <c r="F434" s="57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4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 t="s">
        <v>144</v>
      </c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</row>
    <row r="435" spans="1:59" outlineLevel="1" x14ac:dyDescent="0.2">
      <c r="A435" s="14"/>
      <c r="B435" s="14"/>
      <c r="C435" s="43" t="s">
        <v>626</v>
      </c>
      <c r="D435" s="25"/>
      <c r="E435" s="29">
        <v>42.82</v>
      </c>
      <c r="F435" s="57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4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 t="s">
        <v>144</v>
      </c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</row>
    <row r="436" spans="1:59" outlineLevel="1" x14ac:dyDescent="0.2">
      <c r="A436" s="14"/>
      <c r="B436" s="14"/>
      <c r="C436" s="43" t="s">
        <v>627</v>
      </c>
      <c r="D436" s="25"/>
      <c r="E436" s="29">
        <v>19.135000000000002</v>
      </c>
      <c r="F436" s="57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4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 t="s">
        <v>144</v>
      </c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</row>
    <row r="437" spans="1:59" ht="22.5" outlineLevel="1" x14ac:dyDescent="0.2">
      <c r="A437" s="14"/>
      <c r="B437" s="14"/>
      <c r="C437" s="43" t="s">
        <v>628</v>
      </c>
      <c r="D437" s="25"/>
      <c r="E437" s="29">
        <v>63.29</v>
      </c>
      <c r="F437" s="57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4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 t="s">
        <v>144</v>
      </c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</row>
    <row r="438" spans="1:59" ht="22.5" outlineLevel="1" x14ac:dyDescent="0.2">
      <c r="A438" s="14"/>
      <c r="B438" s="14"/>
      <c r="C438" s="43" t="s">
        <v>629</v>
      </c>
      <c r="D438" s="25"/>
      <c r="E438" s="29">
        <v>18.125</v>
      </c>
      <c r="F438" s="57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4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 t="s">
        <v>144</v>
      </c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</row>
    <row r="439" spans="1:59" outlineLevel="1" x14ac:dyDescent="0.2">
      <c r="A439" s="14"/>
      <c r="B439" s="14"/>
      <c r="C439" s="43" t="s">
        <v>250</v>
      </c>
      <c r="D439" s="25"/>
      <c r="E439" s="29"/>
      <c r="F439" s="57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4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 t="s">
        <v>144</v>
      </c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</row>
    <row r="440" spans="1:59" outlineLevel="1" x14ac:dyDescent="0.2">
      <c r="A440" s="14"/>
      <c r="B440" s="14"/>
      <c r="C440" s="43" t="s">
        <v>630</v>
      </c>
      <c r="D440" s="25"/>
      <c r="E440" s="29">
        <v>104</v>
      </c>
      <c r="F440" s="57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4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 t="s">
        <v>144</v>
      </c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</row>
    <row r="441" spans="1:59" outlineLevel="1" x14ac:dyDescent="0.2">
      <c r="A441" s="14"/>
      <c r="B441" s="14"/>
      <c r="C441" s="43" t="s">
        <v>631</v>
      </c>
      <c r="D441" s="25"/>
      <c r="E441" s="29">
        <v>12.225</v>
      </c>
      <c r="F441" s="57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4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 t="s">
        <v>144</v>
      </c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</row>
    <row r="442" spans="1:59" outlineLevel="1" x14ac:dyDescent="0.2">
      <c r="A442" s="14"/>
      <c r="B442" s="14"/>
      <c r="C442" s="43" t="s">
        <v>632</v>
      </c>
      <c r="D442" s="25"/>
      <c r="E442" s="29">
        <v>66.625</v>
      </c>
      <c r="F442" s="57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4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 t="s">
        <v>144</v>
      </c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</row>
    <row r="443" spans="1:59" outlineLevel="1" x14ac:dyDescent="0.2">
      <c r="A443" s="14"/>
      <c r="B443" s="14"/>
      <c r="C443" s="43" t="s">
        <v>633</v>
      </c>
      <c r="D443" s="25"/>
      <c r="E443" s="29">
        <v>-15.7</v>
      </c>
      <c r="F443" s="57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4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 t="s">
        <v>144</v>
      </c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</row>
    <row r="444" spans="1:59" outlineLevel="1" x14ac:dyDescent="0.2">
      <c r="A444" s="14"/>
      <c r="B444" s="14"/>
      <c r="C444" s="43" t="s">
        <v>634</v>
      </c>
      <c r="D444" s="25"/>
      <c r="E444" s="29">
        <v>12.1</v>
      </c>
      <c r="F444" s="57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4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 t="s">
        <v>144</v>
      </c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</row>
    <row r="445" spans="1:59" outlineLevel="1" x14ac:dyDescent="0.2">
      <c r="A445" s="14"/>
      <c r="B445" s="14"/>
      <c r="C445" s="43" t="s">
        <v>635</v>
      </c>
      <c r="D445" s="25"/>
      <c r="E445" s="29">
        <v>20.399999999999999</v>
      </c>
      <c r="F445" s="57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4"/>
      <c r="S445" s="3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 t="s">
        <v>144</v>
      </c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</row>
    <row r="446" spans="1:59" outlineLevel="1" x14ac:dyDescent="0.2">
      <c r="A446" s="14"/>
      <c r="B446" s="14"/>
      <c r="C446" s="43" t="s">
        <v>636</v>
      </c>
      <c r="D446" s="25"/>
      <c r="E446" s="29">
        <v>12.92</v>
      </c>
      <c r="F446" s="57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4"/>
      <c r="S446" s="3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 t="s">
        <v>144</v>
      </c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</row>
    <row r="447" spans="1:59" outlineLevel="1" x14ac:dyDescent="0.2">
      <c r="A447" s="14"/>
      <c r="B447" s="14"/>
      <c r="C447" s="43" t="s">
        <v>637</v>
      </c>
      <c r="D447" s="25"/>
      <c r="E447" s="29">
        <v>9.1</v>
      </c>
      <c r="F447" s="57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4"/>
      <c r="S447" s="3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 t="s">
        <v>144</v>
      </c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</row>
    <row r="448" spans="1:59" outlineLevel="1" x14ac:dyDescent="0.2">
      <c r="A448" s="14"/>
      <c r="B448" s="14"/>
      <c r="C448" s="43" t="s">
        <v>638</v>
      </c>
      <c r="D448" s="25"/>
      <c r="E448" s="29">
        <v>20</v>
      </c>
      <c r="F448" s="57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4"/>
      <c r="S448" s="3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 t="s">
        <v>144</v>
      </c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</row>
    <row r="449" spans="1:59" outlineLevel="1" x14ac:dyDescent="0.2">
      <c r="A449" s="14"/>
      <c r="B449" s="14"/>
      <c r="C449" s="43" t="s">
        <v>639</v>
      </c>
      <c r="D449" s="25"/>
      <c r="E449" s="29">
        <v>200.2</v>
      </c>
      <c r="F449" s="57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4"/>
      <c r="S449" s="3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 t="s">
        <v>144</v>
      </c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</row>
    <row r="450" spans="1:59" outlineLevel="1" x14ac:dyDescent="0.2">
      <c r="A450" s="14"/>
      <c r="B450" s="14"/>
      <c r="C450" s="43" t="s">
        <v>640</v>
      </c>
      <c r="D450" s="25"/>
      <c r="E450" s="29">
        <v>-54.204999999999998</v>
      </c>
      <c r="F450" s="57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4"/>
      <c r="S450" s="3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 t="s">
        <v>144</v>
      </c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</row>
    <row r="451" spans="1:59" outlineLevel="1" x14ac:dyDescent="0.2">
      <c r="A451" s="14">
        <v>137</v>
      </c>
      <c r="B451" s="14" t="s">
        <v>660</v>
      </c>
      <c r="C451" s="42" t="s">
        <v>661</v>
      </c>
      <c r="D451" s="24" t="s">
        <v>191</v>
      </c>
      <c r="E451" s="28">
        <v>70</v>
      </c>
      <c r="F451" s="57"/>
      <c r="G451" s="33">
        <f>ROUND(E451*F451,2)</f>
        <v>0</v>
      </c>
      <c r="H451" s="33">
        <v>0</v>
      </c>
      <c r="I451" s="33">
        <f>ROUND(E451*H451,2)</f>
        <v>0</v>
      </c>
      <c r="J451" s="33">
        <v>12.3</v>
      </c>
      <c r="K451" s="33">
        <f>ROUND(E451*J451,2)</f>
        <v>861</v>
      </c>
      <c r="L451" s="33">
        <v>21</v>
      </c>
      <c r="M451" s="33">
        <f>G451*(1+L451/100)</f>
        <v>0</v>
      </c>
      <c r="N451" s="33">
        <v>0</v>
      </c>
      <c r="O451" s="33">
        <f>ROUND(E451*N451,2)</f>
        <v>0</v>
      </c>
      <c r="P451" s="33">
        <v>0</v>
      </c>
      <c r="Q451" s="33">
        <f>ROUND(E451*P451,2)</f>
        <v>0</v>
      </c>
      <c r="R451" s="34"/>
      <c r="S451" s="33" t="s">
        <v>141</v>
      </c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 t="s">
        <v>142</v>
      </c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</row>
    <row r="452" spans="1:59" outlineLevel="1" x14ac:dyDescent="0.2">
      <c r="A452" s="14"/>
      <c r="B452" s="14"/>
      <c r="C452" s="43" t="s">
        <v>662</v>
      </c>
      <c r="D452" s="25"/>
      <c r="E452" s="29">
        <v>70</v>
      </c>
      <c r="F452" s="57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4"/>
      <c r="S452" s="3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 t="s">
        <v>144</v>
      </c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</row>
    <row r="453" spans="1:59" outlineLevel="1" x14ac:dyDescent="0.2">
      <c r="A453" s="14">
        <v>138</v>
      </c>
      <c r="B453" s="14" t="s">
        <v>663</v>
      </c>
      <c r="C453" s="42" t="s">
        <v>664</v>
      </c>
      <c r="D453" s="24" t="s">
        <v>148</v>
      </c>
      <c r="E453" s="28">
        <v>705.10749999999996</v>
      </c>
      <c r="F453" s="57"/>
      <c r="G453" s="33">
        <f>ROUND(E453*F453,2)</f>
        <v>0</v>
      </c>
      <c r="H453" s="33">
        <v>0</v>
      </c>
      <c r="I453" s="33">
        <f>ROUND(E453*H453,2)</f>
        <v>0</v>
      </c>
      <c r="J453" s="33">
        <v>25.2</v>
      </c>
      <c r="K453" s="33">
        <f>ROUND(E453*J453,2)</f>
        <v>17768.71</v>
      </c>
      <c r="L453" s="33">
        <v>21</v>
      </c>
      <c r="M453" s="33">
        <f>G453*(1+L453/100)</f>
        <v>0</v>
      </c>
      <c r="N453" s="33">
        <v>0</v>
      </c>
      <c r="O453" s="33">
        <f>ROUND(E453*N453,2)</f>
        <v>0</v>
      </c>
      <c r="P453" s="33">
        <v>0</v>
      </c>
      <c r="Q453" s="33">
        <f>ROUND(E453*P453,2)</f>
        <v>0</v>
      </c>
      <c r="R453" s="34"/>
      <c r="S453" s="33" t="s">
        <v>141</v>
      </c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 t="s">
        <v>142</v>
      </c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</row>
    <row r="454" spans="1:59" outlineLevel="1" x14ac:dyDescent="0.2">
      <c r="A454" s="14"/>
      <c r="B454" s="14"/>
      <c r="C454" s="43" t="s">
        <v>643</v>
      </c>
      <c r="D454" s="25"/>
      <c r="E454" s="29"/>
      <c r="F454" s="57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4"/>
      <c r="S454" s="3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 t="s">
        <v>144</v>
      </c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</row>
    <row r="455" spans="1:59" outlineLevel="1" x14ac:dyDescent="0.2">
      <c r="A455" s="14"/>
      <c r="B455" s="14"/>
      <c r="C455" s="43" t="s">
        <v>247</v>
      </c>
      <c r="D455" s="25"/>
      <c r="E455" s="29"/>
      <c r="F455" s="57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4"/>
      <c r="S455" s="3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 t="s">
        <v>144</v>
      </c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</row>
    <row r="456" spans="1:59" outlineLevel="1" x14ac:dyDescent="0.2">
      <c r="A456" s="14"/>
      <c r="B456" s="14"/>
      <c r="C456" s="43" t="s">
        <v>644</v>
      </c>
      <c r="D456" s="25"/>
      <c r="E456" s="29">
        <v>0.84</v>
      </c>
      <c r="F456" s="57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4"/>
      <c r="S456" s="3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 t="s">
        <v>144</v>
      </c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</row>
    <row r="457" spans="1:59" outlineLevel="1" x14ac:dyDescent="0.2">
      <c r="A457" s="14"/>
      <c r="B457" s="14"/>
      <c r="C457" s="43" t="s">
        <v>645</v>
      </c>
      <c r="D457" s="25"/>
      <c r="E457" s="29">
        <v>20.5</v>
      </c>
      <c r="F457" s="57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4"/>
      <c r="S457" s="3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 t="s">
        <v>144</v>
      </c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</row>
    <row r="458" spans="1:59" outlineLevel="1" x14ac:dyDescent="0.2">
      <c r="A458" s="14"/>
      <c r="B458" s="14"/>
      <c r="C458" s="43" t="s">
        <v>646</v>
      </c>
      <c r="D458" s="25"/>
      <c r="E458" s="29">
        <v>2</v>
      </c>
      <c r="F458" s="57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4"/>
      <c r="S458" s="3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 t="s">
        <v>144</v>
      </c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</row>
    <row r="459" spans="1:59" outlineLevel="1" x14ac:dyDescent="0.2">
      <c r="A459" s="14"/>
      <c r="B459" s="14"/>
      <c r="C459" s="43" t="s">
        <v>647</v>
      </c>
      <c r="D459" s="25"/>
      <c r="E459" s="29">
        <v>7.9749999999999996</v>
      </c>
      <c r="F459" s="57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4"/>
      <c r="S459" s="3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 t="s">
        <v>144</v>
      </c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</row>
    <row r="460" spans="1:59" outlineLevel="1" x14ac:dyDescent="0.2">
      <c r="A460" s="14"/>
      <c r="B460" s="14"/>
      <c r="C460" s="43" t="s">
        <v>648</v>
      </c>
      <c r="D460" s="25"/>
      <c r="E460" s="29">
        <v>7.9749999999999996</v>
      </c>
      <c r="F460" s="57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4"/>
      <c r="S460" s="3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 t="s">
        <v>144</v>
      </c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</row>
    <row r="461" spans="1:59" outlineLevel="1" x14ac:dyDescent="0.2">
      <c r="A461" s="14"/>
      <c r="B461" s="14"/>
      <c r="C461" s="43" t="s">
        <v>649</v>
      </c>
      <c r="D461" s="25"/>
      <c r="E461" s="29">
        <v>3.25</v>
      </c>
      <c r="F461" s="57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4"/>
      <c r="S461" s="3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 t="s">
        <v>144</v>
      </c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</row>
    <row r="462" spans="1:59" outlineLevel="1" x14ac:dyDescent="0.2">
      <c r="A462" s="14"/>
      <c r="B462" s="14"/>
      <c r="C462" s="43" t="s">
        <v>250</v>
      </c>
      <c r="D462" s="25"/>
      <c r="E462" s="29"/>
      <c r="F462" s="57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4"/>
      <c r="S462" s="3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 t="s">
        <v>144</v>
      </c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</row>
    <row r="463" spans="1:59" outlineLevel="1" x14ac:dyDescent="0.2">
      <c r="A463" s="14"/>
      <c r="B463" s="14"/>
      <c r="C463" s="43" t="s">
        <v>650</v>
      </c>
      <c r="D463" s="25"/>
      <c r="E463" s="29">
        <v>1</v>
      </c>
      <c r="F463" s="57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4"/>
      <c r="S463" s="3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 t="s">
        <v>144</v>
      </c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</row>
    <row r="464" spans="1:59" outlineLevel="1" x14ac:dyDescent="0.2">
      <c r="A464" s="14"/>
      <c r="B464" s="14"/>
      <c r="C464" s="43" t="s">
        <v>651</v>
      </c>
      <c r="D464" s="25"/>
      <c r="E464" s="29">
        <v>10.574999999999999</v>
      </c>
      <c r="F464" s="57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4"/>
      <c r="S464" s="3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 t="s">
        <v>144</v>
      </c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</row>
    <row r="465" spans="1:59" outlineLevel="1" x14ac:dyDescent="0.2">
      <c r="A465" s="14"/>
      <c r="B465" s="14"/>
      <c r="C465" s="43" t="s">
        <v>652</v>
      </c>
      <c r="D465" s="25"/>
      <c r="E465" s="29">
        <v>14.625</v>
      </c>
      <c r="F465" s="57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4"/>
      <c r="S465" s="3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 t="s">
        <v>144</v>
      </c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</row>
    <row r="466" spans="1:59" outlineLevel="1" x14ac:dyDescent="0.2">
      <c r="A466" s="14"/>
      <c r="B466" s="14"/>
      <c r="C466" s="43" t="s">
        <v>653</v>
      </c>
      <c r="D466" s="25"/>
      <c r="E466" s="29">
        <v>1.59</v>
      </c>
      <c r="F466" s="57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4"/>
      <c r="S466" s="3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 t="s">
        <v>144</v>
      </c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</row>
    <row r="467" spans="1:59" outlineLevel="1" x14ac:dyDescent="0.2">
      <c r="A467" s="14"/>
      <c r="B467" s="14"/>
      <c r="C467" s="43" t="s">
        <v>654</v>
      </c>
      <c r="D467" s="25"/>
      <c r="E467" s="29">
        <v>3.2374999999999998</v>
      </c>
      <c r="F467" s="57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4"/>
      <c r="S467" s="3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 t="s">
        <v>144</v>
      </c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</row>
    <row r="468" spans="1:59" outlineLevel="1" x14ac:dyDescent="0.2">
      <c r="A468" s="14"/>
      <c r="B468" s="14"/>
      <c r="C468" s="43" t="s">
        <v>655</v>
      </c>
      <c r="D468" s="25"/>
      <c r="E468" s="29">
        <v>4.8</v>
      </c>
      <c r="F468" s="57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4"/>
      <c r="S468" s="3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 t="s">
        <v>144</v>
      </c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</row>
    <row r="469" spans="1:59" outlineLevel="1" x14ac:dyDescent="0.2">
      <c r="A469" s="14"/>
      <c r="B469" s="14"/>
      <c r="C469" s="43" t="s">
        <v>656</v>
      </c>
      <c r="D469" s="25"/>
      <c r="E469" s="29">
        <v>5.25</v>
      </c>
      <c r="F469" s="57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4"/>
      <c r="S469" s="3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 t="s">
        <v>144</v>
      </c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</row>
    <row r="470" spans="1:59" outlineLevel="1" x14ac:dyDescent="0.2">
      <c r="A470" s="14"/>
      <c r="B470" s="14"/>
      <c r="C470" s="43" t="s">
        <v>657</v>
      </c>
      <c r="D470" s="25"/>
      <c r="E470" s="29">
        <v>2.9249999999999998</v>
      </c>
      <c r="F470" s="57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4"/>
      <c r="S470" s="3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 t="s">
        <v>144</v>
      </c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</row>
    <row r="471" spans="1:59" outlineLevel="1" x14ac:dyDescent="0.2">
      <c r="A471" s="14"/>
      <c r="B471" s="14"/>
      <c r="C471" s="43" t="s">
        <v>622</v>
      </c>
      <c r="D471" s="25"/>
      <c r="E471" s="29"/>
      <c r="F471" s="57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4"/>
      <c r="S471" s="3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 t="s">
        <v>144</v>
      </c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</row>
    <row r="472" spans="1:59" outlineLevel="1" x14ac:dyDescent="0.2">
      <c r="A472" s="14"/>
      <c r="B472" s="14"/>
      <c r="C472" s="43" t="s">
        <v>247</v>
      </c>
      <c r="D472" s="25"/>
      <c r="E472" s="29"/>
      <c r="F472" s="57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4"/>
      <c r="S472" s="3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 t="s">
        <v>144</v>
      </c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</row>
    <row r="473" spans="1:59" outlineLevel="1" x14ac:dyDescent="0.2">
      <c r="A473" s="14"/>
      <c r="B473" s="14"/>
      <c r="C473" s="43" t="s">
        <v>623</v>
      </c>
      <c r="D473" s="25"/>
      <c r="E473" s="29">
        <v>57.2</v>
      </c>
      <c r="F473" s="57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4"/>
      <c r="S473" s="3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 t="s">
        <v>144</v>
      </c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</row>
    <row r="474" spans="1:59" outlineLevel="1" x14ac:dyDescent="0.2">
      <c r="A474" s="14"/>
      <c r="B474" s="14"/>
      <c r="C474" s="43" t="s">
        <v>624</v>
      </c>
      <c r="D474" s="25"/>
      <c r="E474" s="29">
        <v>-12.8</v>
      </c>
      <c r="F474" s="57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4"/>
      <c r="S474" s="3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 t="s">
        <v>144</v>
      </c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</row>
    <row r="475" spans="1:59" ht="22.5" outlineLevel="1" x14ac:dyDescent="0.2">
      <c r="A475" s="14"/>
      <c r="B475" s="14"/>
      <c r="C475" s="43" t="s">
        <v>625</v>
      </c>
      <c r="D475" s="25"/>
      <c r="E475" s="29">
        <v>43.13</v>
      </c>
      <c r="F475" s="57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4"/>
      <c r="S475" s="3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 t="s">
        <v>144</v>
      </c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</row>
    <row r="476" spans="1:59" outlineLevel="1" x14ac:dyDescent="0.2">
      <c r="A476" s="14"/>
      <c r="B476" s="14"/>
      <c r="C476" s="43" t="s">
        <v>626</v>
      </c>
      <c r="D476" s="25"/>
      <c r="E476" s="29">
        <v>42.82</v>
      </c>
      <c r="F476" s="57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4"/>
      <c r="S476" s="3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 t="s">
        <v>144</v>
      </c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</row>
    <row r="477" spans="1:59" outlineLevel="1" x14ac:dyDescent="0.2">
      <c r="A477" s="14"/>
      <c r="B477" s="14"/>
      <c r="C477" s="43" t="s">
        <v>627</v>
      </c>
      <c r="D477" s="25"/>
      <c r="E477" s="29">
        <v>19.135000000000002</v>
      </c>
      <c r="F477" s="57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4"/>
      <c r="S477" s="3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 t="s">
        <v>144</v>
      </c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</row>
    <row r="478" spans="1:59" ht="22.5" outlineLevel="1" x14ac:dyDescent="0.2">
      <c r="A478" s="14"/>
      <c r="B478" s="14"/>
      <c r="C478" s="43" t="s">
        <v>628</v>
      </c>
      <c r="D478" s="25"/>
      <c r="E478" s="29">
        <v>63.29</v>
      </c>
      <c r="F478" s="57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4"/>
      <c r="S478" s="3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 t="s">
        <v>144</v>
      </c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</row>
    <row r="479" spans="1:59" ht="22.5" outlineLevel="1" x14ac:dyDescent="0.2">
      <c r="A479" s="14"/>
      <c r="B479" s="14"/>
      <c r="C479" s="43" t="s">
        <v>629</v>
      </c>
      <c r="D479" s="25"/>
      <c r="E479" s="29">
        <v>18.125</v>
      </c>
      <c r="F479" s="57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4"/>
      <c r="S479" s="3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 t="s">
        <v>144</v>
      </c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</row>
    <row r="480" spans="1:59" outlineLevel="1" x14ac:dyDescent="0.2">
      <c r="A480" s="14"/>
      <c r="B480" s="14"/>
      <c r="C480" s="43" t="s">
        <v>250</v>
      </c>
      <c r="D480" s="25"/>
      <c r="E480" s="29"/>
      <c r="F480" s="57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4"/>
      <c r="S480" s="3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 t="s">
        <v>144</v>
      </c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</row>
    <row r="481" spans="1:59" outlineLevel="1" x14ac:dyDescent="0.2">
      <c r="A481" s="14"/>
      <c r="B481" s="14"/>
      <c r="C481" s="43" t="s">
        <v>630</v>
      </c>
      <c r="D481" s="25"/>
      <c r="E481" s="29">
        <v>104</v>
      </c>
      <c r="F481" s="57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4"/>
      <c r="S481" s="3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 t="s">
        <v>144</v>
      </c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</row>
    <row r="482" spans="1:59" outlineLevel="1" x14ac:dyDescent="0.2">
      <c r="A482" s="14"/>
      <c r="B482" s="14"/>
      <c r="C482" s="43" t="s">
        <v>631</v>
      </c>
      <c r="D482" s="25"/>
      <c r="E482" s="29">
        <v>12.225</v>
      </c>
      <c r="F482" s="57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4"/>
      <c r="S482" s="3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 t="s">
        <v>144</v>
      </c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</row>
    <row r="483" spans="1:59" outlineLevel="1" x14ac:dyDescent="0.2">
      <c r="A483" s="14"/>
      <c r="B483" s="14"/>
      <c r="C483" s="43" t="s">
        <v>632</v>
      </c>
      <c r="D483" s="25"/>
      <c r="E483" s="29">
        <v>66.625</v>
      </c>
      <c r="F483" s="57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4"/>
      <c r="S483" s="3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 t="s">
        <v>144</v>
      </c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</row>
    <row r="484" spans="1:59" outlineLevel="1" x14ac:dyDescent="0.2">
      <c r="A484" s="14"/>
      <c r="B484" s="14"/>
      <c r="C484" s="43" t="s">
        <v>633</v>
      </c>
      <c r="D484" s="25"/>
      <c r="E484" s="29">
        <v>-15.7</v>
      </c>
      <c r="F484" s="57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4"/>
      <c r="S484" s="3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 t="s">
        <v>144</v>
      </c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</row>
    <row r="485" spans="1:59" outlineLevel="1" x14ac:dyDescent="0.2">
      <c r="A485" s="14"/>
      <c r="B485" s="14"/>
      <c r="C485" s="43" t="s">
        <v>634</v>
      </c>
      <c r="D485" s="25"/>
      <c r="E485" s="29">
        <v>12.1</v>
      </c>
      <c r="F485" s="57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4"/>
      <c r="S485" s="3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 t="s">
        <v>144</v>
      </c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</row>
    <row r="486" spans="1:59" outlineLevel="1" x14ac:dyDescent="0.2">
      <c r="A486" s="14"/>
      <c r="B486" s="14"/>
      <c r="C486" s="43" t="s">
        <v>635</v>
      </c>
      <c r="D486" s="25"/>
      <c r="E486" s="29">
        <v>20.399999999999999</v>
      </c>
      <c r="F486" s="57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4"/>
      <c r="S486" s="3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 t="s">
        <v>144</v>
      </c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</row>
    <row r="487" spans="1:59" outlineLevel="1" x14ac:dyDescent="0.2">
      <c r="A487" s="14"/>
      <c r="B487" s="14"/>
      <c r="C487" s="43" t="s">
        <v>636</v>
      </c>
      <c r="D487" s="25"/>
      <c r="E487" s="29">
        <v>12.92</v>
      </c>
      <c r="F487" s="57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4"/>
      <c r="S487" s="3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 t="s">
        <v>144</v>
      </c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</row>
    <row r="488" spans="1:59" outlineLevel="1" x14ac:dyDescent="0.2">
      <c r="A488" s="14"/>
      <c r="B488" s="14"/>
      <c r="C488" s="43" t="s">
        <v>637</v>
      </c>
      <c r="D488" s="25"/>
      <c r="E488" s="29">
        <v>9.1</v>
      </c>
      <c r="F488" s="57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4"/>
      <c r="S488" s="3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 t="s">
        <v>144</v>
      </c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</row>
    <row r="489" spans="1:59" outlineLevel="1" x14ac:dyDescent="0.2">
      <c r="A489" s="14"/>
      <c r="B489" s="14"/>
      <c r="C489" s="43" t="s">
        <v>638</v>
      </c>
      <c r="D489" s="25"/>
      <c r="E489" s="29">
        <v>20</v>
      </c>
      <c r="F489" s="57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4"/>
      <c r="S489" s="3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 t="s">
        <v>144</v>
      </c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</row>
    <row r="490" spans="1:59" outlineLevel="1" x14ac:dyDescent="0.2">
      <c r="A490" s="14"/>
      <c r="B490" s="14"/>
      <c r="C490" s="43" t="s">
        <v>639</v>
      </c>
      <c r="D490" s="25"/>
      <c r="E490" s="29">
        <v>200.2</v>
      </c>
      <c r="F490" s="57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4"/>
      <c r="S490" s="3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 t="s">
        <v>144</v>
      </c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</row>
    <row r="491" spans="1:59" outlineLevel="1" x14ac:dyDescent="0.2">
      <c r="A491" s="14"/>
      <c r="B491" s="14"/>
      <c r="C491" s="43" t="s">
        <v>640</v>
      </c>
      <c r="D491" s="25"/>
      <c r="E491" s="29">
        <v>-54.204999999999998</v>
      </c>
      <c r="F491" s="57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4"/>
      <c r="S491" s="3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 t="s">
        <v>144</v>
      </c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</row>
    <row r="492" spans="1:59" x14ac:dyDescent="0.2">
      <c r="A492" s="20" t="s">
        <v>135</v>
      </c>
      <c r="B492" s="20" t="s">
        <v>99</v>
      </c>
      <c r="C492" s="44" t="s">
        <v>100</v>
      </c>
      <c r="D492" s="26"/>
      <c r="E492" s="30"/>
      <c r="F492" s="58"/>
      <c r="G492" s="35">
        <f>SUM(G493:G497)</f>
        <v>0</v>
      </c>
      <c r="H492" s="35"/>
      <c r="I492" s="35">
        <f>SUM(I493:I497)</f>
        <v>13028.4</v>
      </c>
      <c r="J492" s="35"/>
      <c r="K492" s="35">
        <f>SUM(K493:K497)</f>
        <v>1399.57</v>
      </c>
      <c r="L492" s="35"/>
      <c r="M492" s="35">
        <f>SUM(M493:M497)</f>
        <v>0</v>
      </c>
      <c r="N492" s="35"/>
      <c r="O492" s="35">
        <f>SUM(O493:O497)</f>
        <v>0.04</v>
      </c>
      <c r="P492" s="35"/>
      <c r="Q492" s="35">
        <f>SUM(Q493:Q497)</f>
        <v>0</v>
      </c>
      <c r="R492" s="36"/>
      <c r="S492" s="35"/>
      <c r="AD492" t="s">
        <v>136</v>
      </c>
    </row>
    <row r="493" spans="1:59" outlineLevel="1" x14ac:dyDescent="0.2">
      <c r="A493" s="14">
        <v>139</v>
      </c>
      <c r="B493" s="14" t="s">
        <v>665</v>
      </c>
      <c r="C493" s="42" t="s">
        <v>666</v>
      </c>
      <c r="D493" s="24" t="s">
        <v>148</v>
      </c>
      <c r="E493" s="28">
        <v>19.739999999999998</v>
      </c>
      <c r="F493" s="57"/>
      <c r="G493" s="33">
        <f>ROUND(E493*F493,2)</f>
        <v>0</v>
      </c>
      <c r="H493" s="33">
        <v>0</v>
      </c>
      <c r="I493" s="33">
        <f>ROUND(E493*H493,2)</f>
        <v>0</v>
      </c>
      <c r="J493" s="33">
        <v>70.900000000000006</v>
      </c>
      <c r="K493" s="33">
        <f>ROUND(E493*J493,2)</f>
        <v>1399.57</v>
      </c>
      <c r="L493" s="33">
        <v>21</v>
      </c>
      <c r="M493" s="33">
        <f>G493*(1+L493/100)</f>
        <v>0</v>
      </c>
      <c r="N493" s="33">
        <v>0</v>
      </c>
      <c r="O493" s="33">
        <f>ROUND(E493*N493,2)</f>
        <v>0</v>
      </c>
      <c r="P493" s="33">
        <v>0</v>
      </c>
      <c r="Q493" s="33">
        <f>ROUND(E493*P493,2)</f>
        <v>0</v>
      </c>
      <c r="R493" s="34"/>
      <c r="S493" s="33" t="s">
        <v>166</v>
      </c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 t="s">
        <v>142</v>
      </c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</row>
    <row r="494" spans="1:59" outlineLevel="1" x14ac:dyDescent="0.2">
      <c r="A494" s="14"/>
      <c r="B494" s="14"/>
      <c r="C494" s="43" t="s">
        <v>667</v>
      </c>
      <c r="D494" s="25"/>
      <c r="E494" s="29"/>
      <c r="F494" s="57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4"/>
      <c r="S494" s="3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 t="s">
        <v>144</v>
      </c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</row>
    <row r="495" spans="1:59" outlineLevel="1" x14ac:dyDescent="0.2">
      <c r="A495" s="14"/>
      <c r="B495" s="14"/>
      <c r="C495" s="43" t="s">
        <v>668</v>
      </c>
      <c r="D495" s="25"/>
      <c r="E495" s="29">
        <v>12.69</v>
      </c>
      <c r="F495" s="57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4"/>
      <c r="S495" s="3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 t="s">
        <v>144</v>
      </c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</row>
    <row r="496" spans="1:59" outlineLevel="1" x14ac:dyDescent="0.2">
      <c r="A496" s="14"/>
      <c r="B496" s="14"/>
      <c r="C496" s="43" t="s">
        <v>669</v>
      </c>
      <c r="D496" s="25"/>
      <c r="E496" s="29">
        <v>7.05</v>
      </c>
      <c r="F496" s="57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4"/>
      <c r="S496" s="3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 t="s">
        <v>144</v>
      </c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</row>
    <row r="497" spans="1:59" outlineLevel="1" x14ac:dyDescent="0.2">
      <c r="A497" s="14">
        <v>140</v>
      </c>
      <c r="B497" s="14" t="s">
        <v>670</v>
      </c>
      <c r="C497" s="42" t="s">
        <v>671</v>
      </c>
      <c r="D497" s="24" t="s">
        <v>148</v>
      </c>
      <c r="E497" s="28">
        <v>19.739999999999998</v>
      </c>
      <c r="F497" s="57"/>
      <c r="G497" s="33">
        <f>ROUND(E497*F497,2)</f>
        <v>0</v>
      </c>
      <c r="H497" s="33">
        <v>660</v>
      </c>
      <c r="I497" s="33">
        <f>ROUND(E497*H497,2)</f>
        <v>13028.4</v>
      </c>
      <c r="J497" s="33">
        <v>0</v>
      </c>
      <c r="K497" s="33">
        <f>ROUND(E497*J497,2)</f>
        <v>0</v>
      </c>
      <c r="L497" s="33">
        <v>21</v>
      </c>
      <c r="M497" s="33">
        <f>G497*(1+L497/100)</f>
        <v>0</v>
      </c>
      <c r="N497" s="33">
        <v>2E-3</v>
      </c>
      <c r="O497" s="33">
        <f>ROUND(E497*N497,2)</f>
        <v>0.04</v>
      </c>
      <c r="P497" s="33">
        <v>0</v>
      </c>
      <c r="Q497" s="33">
        <f>ROUND(E497*P497,2)</f>
        <v>0</v>
      </c>
      <c r="R497" s="34"/>
      <c r="S497" s="33" t="s">
        <v>166</v>
      </c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 t="s">
        <v>222</v>
      </c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</row>
    <row r="498" spans="1:59" x14ac:dyDescent="0.2">
      <c r="A498" s="20" t="s">
        <v>135</v>
      </c>
      <c r="B498" s="20" t="s">
        <v>107</v>
      </c>
      <c r="C498" s="44" t="s">
        <v>108</v>
      </c>
      <c r="D498" s="26"/>
      <c r="E498" s="30"/>
      <c r="F498" s="58"/>
      <c r="G498" s="35">
        <f>SUM(G499:G505)</f>
        <v>0</v>
      </c>
      <c r="H498" s="35"/>
      <c r="I498" s="35">
        <f>SUM(I499:I505)</f>
        <v>0</v>
      </c>
      <c r="J498" s="35"/>
      <c r="K498" s="35">
        <f>SUM(K499:K505)</f>
        <v>66589.689999999988</v>
      </c>
      <c r="L498" s="35"/>
      <c r="M498" s="35">
        <f>SUM(M499:M505)</f>
        <v>0</v>
      </c>
      <c r="N498" s="35"/>
      <c r="O498" s="35">
        <f>SUM(O499:O505)</f>
        <v>0</v>
      </c>
      <c r="P498" s="35"/>
      <c r="Q498" s="35">
        <f>SUM(Q499:Q505)</f>
        <v>0</v>
      </c>
      <c r="R498" s="36"/>
      <c r="S498" s="35"/>
      <c r="AD498" t="s">
        <v>136</v>
      </c>
    </row>
    <row r="499" spans="1:59" outlineLevel="1" x14ac:dyDescent="0.2">
      <c r="A499" s="14">
        <v>141</v>
      </c>
      <c r="B499" s="14" t="s">
        <v>672</v>
      </c>
      <c r="C499" s="42" t="s">
        <v>673</v>
      </c>
      <c r="D499" s="24" t="s">
        <v>165</v>
      </c>
      <c r="E499" s="28">
        <v>25.728850000000001</v>
      </c>
      <c r="F499" s="57"/>
      <c r="G499" s="33">
        <f t="shared" ref="G499:G505" si="6">ROUND(E499*F499,2)</f>
        <v>0</v>
      </c>
      <c r="H499" s="33">
        <v>0</v>
      </c>
      <c r="I499" s="33">
        <f t="shared" ref="I499:I505" si="7">ROUND(E499*H499,2)</f>
        <v>0</v>
      </c>
      <c r="J499" s="33">
        <v>762</v>
      </c>
      <c r="K499" s="33">
        <f t="shared" ref="K499:K505" si="8">ROUND(E499*J499,2)</f>
        <v>19605.38</v>
      </c>
      <c r="L499" s="33">
        <v>21</v>
      </c>
      <c r="M499" s="33">
        <f t="shared" ref="M499:M505" si="9">G499*(1+L499/100)</f>
        <v>0</v>
      </c>
      <c r="N499" s="33">
        <v>0</v>
      </c>
      <c r="O499" s="33">
        <f t="shared" ref="O499:O505" si="10">ROUND(E499*N499,2)</f>
        <v>0</v>
      </c>
      <c r="P499" s="33">
        <v>0</v>
      </c>
      <c r="Q499" s="33">
        <f t="shared" ref="Q499:Q505" si="11">ROUND(E499*P499,2)</f>
        <v>0</v>
      </c>
      <c r="R499" s="34" t="s">
        <v>342</v>
      </c>
      <c r="S499" s="33" t="s">
        <v>141</v>
      </c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 t="s">
        <v>674</v>
      </c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</row>
    <row r="500" spans="1:59" outlineLevel="1" x14ac:dyDescent="0.2">
      <c r="A500" s="14">
        <v>142</v>
      </c>
      <c r="B500" s="14" t="s">
        <v>675</v>
      </c>
      <c r="C500" s="42" t="s">
        <v>676</v>
      </c>
      <c r="D500" s="24" t="s">
        <v>165</v>
      </c>
      <c r="E500" s="28">
        <v>34.305129999999998</v>
      </c>
      <c r="F500" s="57"/>
      <c r="G500" s="33">
        <f t="shared" si="6"/>
        <v>0</v>
      </c>
      <c r="H500" s="33">
        <v>0</v>
      </c>
      <c r="I500" s="33">
        <f t="shared" si="7"/>
        <v>0</v>
      </c>
      <c r="J500" s="33">
        <v>256.5</v>
      </c>
      <c r="K500" s="33">
        <f t="shared" si="8"/>
        <v>8799.27</v>
      </c>
      <c r="L500" s="33">
        <v>21</v>
      </c>
      <c r="M500" s="33">
        <f t="shared" si="9"/>
        <v>0</v>
      </c>
      <c r="N500" s="33">
        <v>0</v>
      </c>
      <c r="O500" s="33">
        <f t="shared" si="10"/>
        <v>0</v>
      </c>
      <c r="P500" s="33">
        <v>0</v>
      </c>
      <c r="Q500" s="33">
        <f t="shared" si="11"/>
        <v>0</v>
      </c>
      <c r="R500" s="34" t="s">
        <v>342</v>
      </c>
      <c r="S500" s="33" t="s">
        <v>141</v>
      </c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 t="s">
        <v>674</v>
      </c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</row>
    <row r="501" spans="1:59" outlineLevel="1" x14ac:dyDescent="0.2">
      <c r="A501" s="14">
        <v>143</v>
      </c>
      <c r="B501" s="14" t="s">
        <v>677</v>
      </c>
      <c r="C501" s="42" t="s">
        <v>678</v>
      </c>
      <c r="D501" s="24" t="s">
        <v>165</v>
      </c>
      <c r="E501" s="28">
        <v>308.74614000000003</v>
      </c>
      <c r="F501" s="57"/>
      <c r="G501" s="33">
        <f t="shared" si="6"/>
        <v>0</v>
      </c>
      <c r="H501" s="33">
        <v>0</v>
      </c>
      <c r="I501" s="33">
        <f t="shared" si="7"/>
        <v>0</v>
      </c>
      <c r="J501" s="33">
        <v>24.6</v>
      </c>
      <c r="K501" s="33">
        <f t="shared" si="8"/>
        <v>7595.16</v>
      </c>
      <c r="L501" s="33">
        <v>21</v>
      </c>
      <c r="M501" s="33">
        <f t="shared" si="9"/>
        <v>0</v>
      </c>
      <c r="N501" s="33">
        <v>0</v>
      </c>
      <c r="O501" s="33">
        <f t="shared" si="10"/>
        <v>0</v>
      </c>
      <c r="P501" s="33">
        <v>0</v>
      </c>
      <c r="Q501" s="33">
        <f t="shared" si="11"/>
        <v>0</v>
      </c>
      <c r="R501" s="34" t="s">
        <v>342</v>
      </c>
      <c r="S501" s="33" t="s">
        <v>141</v>
      </c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 t="s">
        <v>674</v>
      </c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</row>
    <row r="502" spans="1:59" outlineLevel="1" x14ac:dyDescent="0.2">
      <c r="A502" s="14">
        <v>144</v>
      </c>
      <c r="B502" s="14" t="s">
        <v>679</v>
      </c>
      <c r="C502" s="42" t="s">
        <v>680</v>
      </c>
      <c r="D502" s="24" t="s">
        <v>165</v>
      </c>
      <c r="E502" s="28">
        <v>34.305129999999998</v>
      </c>
      <c r="F502" s="57"/>
      <c r="G502" s="33">
        <f t="shared" si="6"/>
        <v>0</v>
      </c>
      <c r="H502" s="33">
        <v>0</v>
      </c>
      <c r="I502" s="33">
        <f t="shared" si="7"/>
        <v>0</v>
      </c>
      <c r="J502" s="33">
        <v>357.5</v>
      </c>
      <c r="K502" s="33">
        <f t="shared" si="8"/>
        <v>12264.08</v>
      </c>
      <c r="L502" s="33">
        <v>21</v>
      </c>
      <c r="M502" s="33">
        <f t="shared" si="9"/>
        <v>0</v>
      </c>
      <c r="N502" s="33">
        <v>0</v>
      </c>
      <c r="O502" s="33">
        <f t="shared" si="10"/>
        <v>0</v>
      </c>
      <c r="P502" s="33">
        <v>0</v>
      </c>
      <c r="Q502" s="33">
        <f t="shared" si="11"/>
        <v>0</v>
      </c>
      <c r="R502" s="34" t="s">
        <v>342</v>
      </c>
      <c r="S502" s="33" t="s">
        <v>141</v>
      </c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 t="s">
        <v>674</v>
      </c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</row>
    <row r="503" spans="1:59" outlineLevel="1" x14ac:dyDescent="0.2">
      <c r="A503" s="14">
        <v>145</v>
      </c>
      <c r="B503" s="14" t="s">
        <v>681</v>
      </c>
      <c r="C503" s="42" t="s">
        <v>682</v>
      </c>
      <c r="D503" s="24" t="s">
        <v>165</v>
      </c>
      <c r="E503" s="28">
        <v>137.22050999999999</v>
      </c>
      <c r="F503" s="57"/>
      <c r="G503" s="33">
        <f t="shared" si="6"/>
        <v>0</v>
      </c>
      <c r="H503" s="33">
        <v>0</v>
      </c>
      <c r="I503" s="33">
        <f t="shared" si="7"/>
        <v>0</v>
      </c>
      <c r="J503" s="33">
        <v>39.799999999999997</v>
      </c>
      <c r="K503" s="33">
        <f t="shared" si="8"/>
        <v>5461.38</v>
      </c>
      <c r="L503" s="33">
        <v>21</v>
      </c>
      <c r="M503" s="33">
        <f t="shared" si="9"/>
        <v>0</v>
      </c>
      <c r="N503" s="33">
        <v>0</v>
      </c>
      <c r="O503" s="33">
        <f t="shared" si="10"/>
        <v>0</v>
      </c>
      <c r="P503" s="33">
        <v>0</v>
      </c>
      <c r="Q503" s="33">
        <f t="shared" si="11"/>
        <v>0</v>
      </c>
      <c r="R503" s="34" t="s">
        <v>342</v>
      </c>
      <c r="S503" s="33" t="s">
        <v>141</v>
      </c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 t="s">
        <v>674</v>
      </c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</row>
    <row r="504" spans="1:59" outlineLevel="1" x14ac:dyDescent="0.2">
      <c r="A504" s="14">
        <v>146</v>
      </c>
      <c r="B504" s="14" t="s">
        <v>683</v>
      </c>
      <c r="C504" s="42" t="s">
        <v>684</v>
      </c>
      <c r="D504" s="24" t="s">
        <v>165</v>
      </c>
      <c r="E504" s="28">
        <v>33.619019999999999</v>
      </c>
      <c r="F504" s="57"/>
      <c r="G504" s="33">
        <f t="shared" si="6"/>
        <v>0</v>
      </c>
      <c r="H504" s="33">
        <v>0</v>
      </c>
      <c r="I504" s="33">
        <f t="shared" si="7"/>
        <v>0</v>
      </c>
      <c r="J504" s="33">
        <v>350</v>
      </c>
      <c r="K504" s="33">
        <f t="shared" si="8"/>
        <v>11766.66</v>
      </c>
      <c r="L504" s="33">
        <v>21</v>
      </c>
      <c r="M504" s="33">
        <f t="shared" si="9"/>
        <v>0</v>
      </c>
      <c r="N504" s="33">
        <v>0</v>
      </c>
      <c r="O504" s="33">
        <f t="shared" si="10"/>
        <v>0</v>
      </c>
      <c r="P504" s="33">
        <v>0</v>
      </c>
      <c r="Q504" s="33">
        <f t="shared" si="11"/>
        <v>0</v>
      </c>
      <c r="R504" s="34" t="s">
        <v>342</v>
      </c>
      <c r="S504" s="33" t="s">
        <v>141</v>
      </c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 t="s">
        <v>674</v>
      </c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</row>
    <row r="505" spans="1:59" outlineLevel="1" x14ac:dyDescent="0.2">
      <c r="A505" s="37">
        <v>147</v>
      </c>
      <c r="B505" s="37" t="s">
        <v>685</v>
      </c>
      <c r="C505" s="45" t="s">
        <v>686</v>
      </c>
      <c r="D505" s="38" t="s">
        <v>165</v>
      </c>
      <c r="E505" s="39">
        <v>0.68610000000000004</v>
      </c>
      <c r="F505" s="59"/>
      <c r="G505" s="40">
        <f t="shared" si="6"/>
        <v>0</v>
      </c>
      <c r="H505" s="40">
        <v>0</v>
      </c>
      <c r="I505" s="40">
        <f t="shared" si="7"/>
        <v>0</v>
      </c>
      <c r="J505" s="40">
        <v>1600</v>
      </c>
      <c r="K505" s="40">
        <f t="shared" si="8"/>
        <v>1097.76</v>
      </c>
      <c r="L505" s="40">
        <v>21</v>
      </c>
      <c r="M505" s="40">
        <f t="shared" si="9"/>
        <v>0</v>
      </c>
      <c r="N505" s="40">
        <v>0</v>
      </c>
      <c r="O505" s="40">
        <f t="shared" si="10"/>
        <v>0</v>
      </c>
      <c r="P505" s="40">
        <v>0</v>
      </c>
      <c r="Q505" s="40">
        <f t="shared" si="11"/>
        <v>0</v>
      </c>
      <c r="R505" s="41" t="s">
        <v>342</v>
      </c>
      <c r="S505" s="40" t="s">
        <v>141</v>
      </c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 t="s">
        <v>674</v>
      </c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</row>
    <row r="506" spans="1:59" x14ac:dyDescent="0.2">
      <c r="A506" s="1"/>
      <c r="B506" s="2" t="s">
        <v>687</v>
      </c>
      <c r="C506" s="46" t="s">
        <v>687</v>
      </c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AB506">
        <v>15</v>
      </c>
      <c r="AC506">
        <v>21</v>
      </c>
    </row>
    <row r="507" spans="1:59" x14ac:dyDescent="0.2">
      <c r="C507" s="47"/>
      <c r="D507" s="6"/>
      <c r="AD507" t="s">
        <v>688</v>
      </c>
    </row>
    <row r="508" spans="1:59" x14ac:dyDescent="0.2">
      <c r="D508" s="6"/>
    </row>
    <row r="509" spans="1:59" x14ac:dyDescent="0.2">
      <c r="D509" s="6"/>
    </row>
    <row r="510" spans="1:59" x14ac:dyDescent="0.2">
      <c r="D510" s="6"/>
    </row>
    <row r="511" spans="1:59" x14ac:dyDescent="0.2">
      <c r="D511" s="6"/>
    </row>
    <row r="512" spans="1:59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sheetProtection algorithmName="SHA-512" hashValue="0NVPz7qpirtj9B+v/xAKSyahGzZk5Cxp4HbMfFTscKUk4YwUkuDp0Ulf4CQM5fjAxTHz560CIubBHMvp3Qcu5A==" saltValue="nhWRNDTu1zgVl19+AP9C9A==" spinCount="100000" sheet="1" objects="1" scenarios="1"/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G5000"/>
  <sheetViews>
    <sheetView workbookViewId="0">
      <pane ySplit="6" topLeftCell="A34" activePane="bottomLeft" state="frozen"/>
      <selection pane="bottomLeft" activeCell="T1" sqref="T1:T1048576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8" max="38" width="0" hidden="1" customWidth="1"/>
  </cols>
  <sheetData>
    <row r="1" spans="1:59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D1" t="s">
        <v>114</v>
      </c>
    </row>
    <row r="2" spans="1:59" ht="24.95" customHeight="1" x14ac:dyDescent="0.2">
      <c r="A2" s="8" t="s">
        <v>8</v>
      </c>
      <c r="B2" s="7" t="s">
        <v>41</v>
      </c>
      <c r="C2" s="261" t="s">
        <v>1006</v>
      </c>
      <c r="D2" s="262"/>
      <c r="E2" s="262"/>
      <c r="F2" s="262"/>
      <c r="G2" s="263"/>
      <c r="AD2" t="s">
        <v>115</v>
      </c>
    </row>
    <row r="3" spans="1:59" ht="24.95" customHeight="1" x14ac:dyDescent="0.2">
      <c r="A3" s="8" t="s">
        <v>9</v>
      </c>
      <c r="B3" s="7" t="s">
        <v>43</v>
      </c>
      <c r="C3" s="261" t="s">
        <v>44</v>
      </c>
      <c r="D3" s="262"/>
      <c r="E3" s="262"/>
      <c r="F3" s="262"/>
      <c r="G3" s="263"/>
      <c r="AD3" t="s">
        <v>116</v>
      </c>
    </row>
    <row r="4" spans="1:59" ht="24.95" customHeight="1" x14ac:dyDescent="0.2">
      <c r="A4" s="10" t="s">
        <v>10</v>
      </c>
      <c r="B4" s="11" t="s">
        <v>46</v>
      </c>
      <c r="C4" s="264" t="s">
        <v>47</v>
      </c>
      <c r="D4" s="265"/>
      <c r="E4" s="265"/>
      <c r="F4" s="265"/>
      <c r="G4" s="266"/>
      <c r="AD4" t="s">
        <v>117</v>
      </c>
    </row>
    <row r="5" spans="1:59" x14ac:dyDescent="0.2">
      <c r="D5" s="6"/>
    </row>
    <row r="6" spans="1:59" ht="38.25" x14ac:dyDescent="0.2">
      <c r="A6" s="17" t="s">
        <v>118</v>
      </c>
      <c r="B6" s="15" t="s">
        <v>119</v>
      </c>
      <c r="C6" s="15" t="s">
        <v>120</v>
      </c>
      <c r="D6" s="16" t="s">
        <v>121</v>
      </c>
      <c r="E6" s="17" t="s">
        <v>122</v>
      </c>
      <c r="F6" s="60" t="s">
        <v>123</v>
      </c>
      <c r="G6" s="17" t="s">
        <v>124</v>
      </c>
      <c r="H6" s="18" t="s">
        <v>32</v>
      </c>
      <c r="I6" s="18" t="s">
        <v>125</v>
      </c>
      <c r="J6" s="18" t="s">
        <v>33</v>
      </c>
      <c r="K6" s="18" t="s">
        <v>126</v>
      </c>
      <c r="L6" s="18" t="s">
        <v>127</v>
      </c>
      <c r="M6" s="18" t="s">
        <v>128</v>
      </c>
      <c r="N6" s="18" t="s">
        <v>129</v>
      </c>
      <c r="O6" s="18" t="s">
        <v>130</v>
      </c>
      <c r="P6" s="18" t="s">
        <v>131</v>
      </c>
      <c r="Q6" s="18" t="s">
        <v>132</v>
      </c>
      <c r="R6" s="18" t="s">
        <v>133</v>
      </c>
      <c r="S6" s="18" t="s">
        <v>134</v>
      </c>
    </row>
    <row r="7" spans="1:59" x14ac:dyDescent="0.2">
      <c r="A7" s="19" t="s">
        <v>135</v>
      </c>
      <c r="B7" s="21" t="s">
        <v>77</v>
      </c>
      <c r="C7" s="22" t="s">
        <v>78</v>
      </c>
      <c r="D7" s="23"/>
      <c r="E7" s="27"/>
      <c r="F7" s="56"/>
      <c r="G7" s="31">
        <f>SUM(G8:G10)</f>
        <v>0</v>
      </c>
      <c r="H7" s="31"/>
      <c r="I7" s="31">
        <f>SUM(I8:I10)</f>
        <v>0</v>
      </c>
      <c r="J7" s="31"/>
      <c r="K7" s="31">
        <f>SUM(K8:K10)</f>
        <v>584.5</v>
      </c>
      <c r="L7" s="31"/>
      <c r="M7" s="31">
        <f>SUM(M8:M10)</f>
        <v>0</v>
      </c>
      <c r="N7" s="31"/>
      <c r="O7" s="31">
        <f>SUM(O8:O10)</f>
        <v>0</v>
      </c>
      <c r="P7" s="31"/>
      <c r="Q7" s="31">
        <f>SUM(Q8:Q10)</f>
        <v>0</v>
      </c>
      <c r="R7" s="32"/>
      <c r="S7" s="31"/>
      <c r="AD7" t="s">
        <v>136</v>
      </c>
    </row>
    <row r="8" spans="1:59" outlineLevel="1" x14ac:dyDescent="0.2">
      <c r="A8" s="14">
        <v>1</v>
      </c>
      <c r="B8" s="14" t="s">
        <v>689</v>
      </c>
      <c r="C8" s="42" t="s">
        <v>690</v>
      </c>
      <c r="D8" s="24" t="s">
        <v>195</v>
      </c>
      <c r="E8" s="28">
        <v>2</v>
      </c>
      <c r="F8" s="57"/>
      <c r="G8" s="33">
        <f>ROUND(E8*F8,2)</f>
        <v>0</v>
      </c>
      <c r="H8" s="33">
        <v>0</v>
      </c>
      <c r="I8" s="33">
        <f>ROUND(E8*H8,2)</f>
        <v>0</v>
      </c>
      <c r="J8" s="33">
        <v>112.5</v>
      </c>
      <c r="K8" s="33">
        <f>ROUND(E8*J8,2)</f>
        <v>225</v>
      </c>
      <c r="L8" s="33">
        <v>21</v>
      </c>
      <c r="M8" s="33">
        <f>G8*(1+L8/100)</f>
        <v>0</v>
      </c>
      <c r="N8" s="33">
        <v>0</v>
      </c>
      <c r="O8" s="33">
        <f>ROUND(E8*N8,2)</f>
        <v>0</v>
      </c>
      <c r="P8" s="33">
        <v>0</v>
      </c>
      <c r="Q8" s="33">
        <f>ROUND(E8*P8,2)</f>
        <v>0</v>
      </c>
      <c r="R8" s="34" t="s">
        <v>691</v>
      </c>
      <c r="S8" s="33" t="s">
        <v>141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s">
        <v>692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pans="1:59" outlineLevel="1" x14ac:dyDescent="0.2">
      <c r="A9" s="14">
        <v>2</v>
      </c>
      <c r="B9" s="14" t="s">
        <v>693</v>
      </c>
      <c r="C9" s="42" t="s">
        <v>694</v>
      </c>
      <c r="D9" s="24" t="s">
        <v>195</v>
      </c>
      <c r="E9" s="28">
        <v>1</v>
      </c>
      <c r="F9" s="57"/>
      <c r="G9" s="33">
        <f>ROUND(E9*F9,2)</f>
        <v>0</v>
      </c>
      <c r="H9" s="33">
        <v>0</v>
      </c>
      <c r="I9" s="33">
        <f>ROUND(E9*H9,2)</f>
        <v>0</v>
      </c>
      <c r="J9" s="33">
        <v>83.5</v>
      </c>
      <c r="K9" s="33">
        <f>ROUND(E9*J9,2)</f>
        <v>83.5</v>
      </c>
      <c r="L9" s="33">
        <v>21</v>
      </c>
      <c r="M9" s="33">
        <f>G9*(1+L9/100)</f>
        <v>0</v>
      </c>
      <c r="N9" s="33">
        <v>0</v>
      </c>
      <c r="O9" s="33">
        <f>ROUND(E9*N9,2)</f>
        <v>0</v>
      </c>
      <c r="P9" s="33">
        <v>0</v>
      </c>
      <c r="Q9" s="33">
        <f>ROUND(E9*P9,2)</f>
        <v>0</v>
      </c>
      <c r="R9" s="34"/>
      <c r="S9" s="33" t="s">
        <v>166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s">
        <v>692</v>
      </c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outlineLevel="1" x14ac:dyDescent="0.2">
      <c r="A10" s="14">
        <v>3</v>
      </c>
      <c r="B10" s="14" t="s">
        <v>695</v>
      </c>
      <c r="C10" s="42" t="s">
        <v>696</v>
      </c>
      <c r="D10" s="24" t="s">
        <v>195</v>
      </c>
      <c r="E10" s="28">
        <v>2</v>
      </c>
      <c r="F10" s="57"/>
      <c r="G10" s="33">
        <f>ROUND(E10*F10,2)</f>
        <v>0</v>
      </c>
      <c r="H10" s="33">
        <v>0</v>
      </c>
      <c r="I10" s="33">
        <f>ROUND(E10*H10,2)</f>
        <v>0</v>
      </c>
      <c r="J10" s="33">
        <v>138</v>
      </c>
      <c r="K10" s="33">
        <f>ROUND(E10*J10,2)</f>
        <v>276</v>
      </c>
      <c r="L10" s="33">
        <v>21</v>
      </c>
      <c r="M10" s="33">
        <f>G10*(1+L10/100)</f>
        <v>0</v>
      </c>
      <c r="N10" s="33">
        <v>0</v>
      </c>
      <c r="O10" s="33">
        <f>ROUND(E10*N10,2)</f>
        <v>0</v>
      </c>
      <c r="P10" s="33">
        <v>0</v>
      </c>
      <c r="Q10" s="33">
        <f>ROUND(E10*P10,2)</f>
        <v>0</v>
      </c>
      <c r="R10" s="34"/>
      <c r="S10" s="33" t="s">
        <v>166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s">
        <v>692</v>
      </c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59" x14ac:dyDescent="0.2">
      <c r="A11" s="20" t="s">
        <v>135</v>
      </c>
      <c r="B11" s="20" t="s">
        <v>79</v>
      </c>
      <c r="C11" s="44" t="s">
        <v>80</v>
      </c>
      <c r="D11" s="26"/>
      <c r="E11" s="30"/>
      <c r="F11" s="58"/>
      <c r="G11" s="35">
        <f>SUM(G12:G47)</f>
        <v>0</v>
      </c>
      <c r="H11" s="35"/>
      <c r="I11" s="35">
        <f>SUM(I12:I47)</f>
        <v>62267</v>
      </c>
      <c r="J11" s="35"/>
      <c r="K11" s="35">
        <f>SUM(K12:K47)</f>
        <v>28967.48</v>
      </c>
      <c r="L11" s="35"/>
      <c r="M11" s="35">
        <f>SUM(M12:M47)</f>
        <v>0</v>
      </c>
      <c r="N11" s="35"/>
      <c r="O11" s="35">
        <f>SUM(O12:O47)</f>
        <v>6.0000000000000005E-2</v>
      </c>
      <c r="P11" s="35"/>
      <c r="Q11" s="35">
        <f>SUM(Q12:Q47)</f>
        <v>0</v>
      </c>
      <c r="R11" s="36"/>
      <c r="S11" s="35"/>
      <c r="AD11" t="s">
        <v>136</v>
      </c>
    </row>
    <row r="12" spans="1:59" outlineLevel="1" x14ac:dyDescent="0.2">
      <c r="A12" s="14">
        <v>4</v>
      </c>
      <c r="B12" s="14" t="s">
        <v>697</v>
      </c>
      <c r="C12" s="42" t="s">
        <v>698</v>
      </c>
      <c r="D12" s="24" t="s">
        <v>195</v>
      </c>
      <c r="E12" s="28">
        <v>1</v>
      </c>
      <c r="F12" s="57"/>
      <c r="G12" s="33">
        <f t="shared" ref="G12:G25" si="0">ROUND(E12*F12,2)</f>
        <v>0</v>
      </c>
      <c r="H12" s="33">
        <v>0</v>
      </c>
      <c r="I12" s="33">
        <f t="shared" ref="I12:I25" si="1">ROUND(E12*H12,2)</f>
        <v>0</v>
      </c>
      <c r="J12" s="33">
        <v>915</v>
      </c>
      <c r="K12" s="33">
        <f t="shared" ref="K12:K25" si="2">ROUND(E12*J12,2)</f>
        <v>915</v>
      </c>
      <c r="L12" s="33">
        <v>21</v>
      </c>
      <c r="M12" s="33">
        <f t="shared" ref="M12:M25" si="3">G12*(1+L12/100)</f>
        <v>0</v>
      </c>
      <c r="N12" s="33">
        <v>0</v>
      </c>
      <c r="O12" s="33">
        <f t="shared" ref="O12:O25" si="4">ROUND(E12*N12,2)</f>
        <v>0</v>
      </c>
      <c r="P12" s="33">
        <v>0</v>
      </c>
      <c r="Q12" s="33">
        <f t="shared" ref="Q12:Q25" si="5">ROUND(E12*P12,2)</f>
        <v>0</v>
      </c>
      <c r="R12" s="34" t="s">
        <v>691</v>
      </c>
      <c r="S12" s="33" t="s">
        <v>141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s">
        <v>692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1:59" outlineLevel="1" x14ac:dyDescent="0.2">
      <c r="A13" s="14">
        <v>5</v>
      </c>
      <c r="B13" s="14" t="s">
        <v>699</v>
      </c>
      <c r="C13" s="42" t="s">
        <v>700</v>
      </c>
      <c r="D13" s="24" t="s">
        <v>701</v>
      </c>
      <c r="E13" s="28">
        <v>1</v>
      </c>
      <c r="F13" s="57"/>
      <c r="G13" s="33">
        <f t="shared" si="0"/>
        <v>0</v>
      </c>
      <c r="H13" s="33">
        <v>0</v>
      </c>
      <c r="I13" s="33">
        <f t="shared" si="1"/>
        <v>0</v>
      </c>
      <c r="J13" s="33">
        <v>91.2</v>
      </c>
      <c r="K13" s="33">
        <f t="shared" si="2"/>
        <v>91.2</v>
      </c>
      <c r="L13" s="33">
        <v>21</v>
      </c>
      <c r="M13" s="33">
        <f t="shared" si="3"/>
        <v>0</v>
      </c>
      <c r="N13" s="33">
        <v>0</v>
      </c>
      <c r="O13" s="33">
        <f t="shared" si="4"/>
        <v>0</v>
      </c>
      <c r="P13" s="33">
        <v>1.56E-3</v>
      </c>
      <c r="Q13" s="33">
        <f t="shared" si="5"/>
        <v>0</v>
      </c>
      <c r="R13" s="34" t="s">
        <v>691</v>
      </c>
      <c r="S13" s="33" t="s">
        <v>141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s">
        <v>692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 outlineLevel="1" x14ac:dyDescent="0.2">
      <c r="A14" s="14">
        <v>6</v>
      </c>
      <c r="B14" s="14" t="s">
        <v>702</v>
      </c>
      <c r="C14" s="42" t="s">
        <v>703</v>
      </c>
      <c r="D14" s="24" t="s">
        <v>195</v>
      </c>
      <c r="E14" s="28">
        <v>2</v>
      </c>
      <c r="F14" s="57"/>
      <c r="G14" s="33">
        <f t="shared" si="0"/>
        <v>0</v>
      </c>
      <c r="H14" s="33">
        <v>0</v>
      </c>
      <c r="I14" s="33">
        <f t="shared" si="1"/>
        <v>0</v>
      </c>
      <c r="J14" s="33">
        <v>367</v>
      </c>
      <c r="K14" s="33">
        <f t="shared" si="2"/>
        <v>734</v>
      </c>
      <c r="L14" s="33">
        <v>21</v>
      </c>
      <c r="M14" s="33">
        <f t="shared" si="3"/>
        <v>0</v>
      </c>
      <c r="N14" s="33">
        <v>1.8000000000000001E-4</v>
      </c>
      <c r="O14" s="33">
        <f t="shared" si="4"/>
        <v>0</v>
      </c>
      <c r="P14" s="33">
        <v>0</v>
      </c>
      <c r="Q14" s="33">
        <f t="shared" si="5"/>
        <v>0</v>
      </c>
      <c r="R14" s="34" t="s">
        <v>691</v>
      </c>
      <c r="S14" s="33" t="s">
        <v>141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s">
        <v>692</v>
      </c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pans="1:59" outlineLevel="1" x14ac:dyDescent="0.2">
      <c r="A15" s="14">
        <v>7</v>
      </c>
      <c r="B15" s="14" t="s">
        <v>704</v>
      </c>
      <c r="C15" s="42" t="s">
        <v>705</v>
      </c>
      <c r="D15" s="24" t="s">
        <v>195</v>
      </c>
      <c r="E15" s="28">
        <v>1</v>
      </c>
      <c r="F15" s="57"/>
      <c r="G15" s="33">
        <f t="shared" si="0"/>
        <v>0</v>
      </c>
      <c r="H15" s="33">
        <v>101</v>
      </c>
      <c r="I15" s="33">
        <f t="shared" si="1"/>
        <v>101</v>
      </c>
      <c r="J15" s="33">
        <v>333</v>
      </c>
      <c r="K15" s="33">
        <f t="shared" si="2"/>
        <v>333</v>
      </c>
      <c r="L15" s="33">
        <v>21</v>
      </c>
      <c r="M15" s="33">
        <f t="shared" si="3"/>
        <v>0</v>
      </c>
      <c r="N15" s="33">
        <v>1.2999999999999999E-4</v>
      </c>
      <c r="O15" s="33">
        <f t="shared" si="4"/>
        <v>0</v>
      </c>
      <c r="P15" s="33">
        <v>0</v>
      </c>
      <c r="Q15" s="33">
        <f t="shared" si="5"/>
        <v>0</v>
      </c>
      <c r="R15" s="34" t="s">
        <v>691</v>
      </c>
      <c r="S15" s="33" t="s">
        <v>141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s">
        <v>142</v>
      </c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</row>
    <row r="16" spans="1:59" outlineLevel="1" x14ac:dyDescent="0.2">
      <c r="A16" s="14">
        <v>8</v>
      </c>
      <c r="B16" s="14" t="s">
        <v>706</v>
      </c>
      <c r="C16" s="42" t="s">
        <v>707</v>
      </c>
      <c r="D16" s="24" t="s">
        <v>195</v>
      </c>
      <c r="E16" s="28">
        <v>1</v>
      </c>
      <c r="F16" s="57"/>
      <c r="G16" s="33">
        <f t="shared" si="0"/>
        <v>0</v>
      </c>
      <c r="H16" s="33">
        <v>31</v>
      </c>
      <c r="I16" s="33">
        <f t="shared" si="1"/>
        <v>31</v>
      </c>
      <c r="J16" s="33">
        <v>145</v>
      </c>
      <c r="K16" s="33">
        <f t="shared" si="2"/>
        <v>145</v>
      </c>
      <c r="L16" s="33">
        <v>21</v>
      </c>
      <c r="M16" s="33">
        <f t="shared" si="3"/>
        <v>0</v>
      </c>
      <c r="N16" s="33">
        <v>1E-4</v>
      </c>
      <c r="O16" s="33">
        <f t="shared" si="4"/>
        <v>0</v>
      </c>
      <c r="P16" s="33">
        <v>0</v>
      </c>
      <c r="Q16" s="33">
        <f t="shared" si="5"/>
        <v>0</v>
      </c>
      <c r="R16" s="34" t="s">
        <v>691</v>
      </c>
      <c r="S16" s="33" t="s">
        <v>141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142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1:59" outlineLevel="1" x14ac:dyDescent="0.2">
      <c r="A17" s="14">
        <v>9</v>
      </c>
      <c r="B17" s="14" t="s">
        <v>708</v>
      </c>
      <c r="C17" s="42" t="s">
        <v>709</v>
      </c>
      <c r="D17" s="24" t="s">
        <v>195</v>
      </c>
      <c r="E17" s="28">
        <v>1</v>
      </c>
      <c r="F17" s="57"/>
      <c r="G17" s="33">
        <f t="shared" si="0"/>
        <v>0</v>
      </c>
      <c r="H17" s="33">
        <v>40</v>
      </c>
      <c r="I17" s="33">
        <f t="shared" si="1"/>
        <v>40</v>
      </c>
      <c r="J17" s="33">
        <v>144</v>
      </c>
      <c r="K17" s="33">
        <f t="shared" si="2"/>
        <v>144</v>
      </c>
      <c r="L17" s="33">
        <v>21</v>
      </c>
      <c r="M17" s="33">
        <f t="shared" si="3"/>
        <v>0</v>
      </c>
      <c r="N17" s="33">
        <v>1.3999999999999999E-4</v>
      </c>
      <c r="O17" s="33">
        <f t="shared" si="4"/>
        <v>0</v>
      </c>
      <c r="P17" s="33">
        <v>0</v>
      </c>
      <c r="Q17" s="33">
        <f t="shared" si="5"/>
        <v>0</v>
      </c>
      <c r="R17" s="34" t="s">
        <v>691</v>
      </c>
      <c r="S17" s="33" t="s">
        <v>141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 t="s">
        <v>142</v>
      </c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</row>
    <row r="18" spans="1:59" ht="22.5" outlineLevel="1" x14ac:dyDescent="0.2">
      <c r="A18" s="14">
        <v>10</v>
      </c>
      <c r="B18" s="14" t="s">
        <v>710</v>
      </c>
      <c r="C18" s="42" t="s">
        <v>711</v>
      </c>
      <c r="D18" s="24" t="s">
        <v>701</v>
      </c>
      <c r="E18" s="28">
        <v>1</v>
      </c>
      <c r="F18" s="57"/>
      <c r="G18" s="33">
        <f t="shared" si="0"/>
        <v>0</v>
      </c>
      <c r="H18" s="33">
        <v>0</v>
      </c>
      <c r="I18" s="33">
        <f t="shared" si="1"/>
        <v>0</v>
      </c>
      <c r="J18" s="33">
        <v>10500</v>
      </c>
      <c r="K18" s="33">
        <f t="shared" si="2"/>
        <v>10500</v>
      </c>
      <c r="L18" s="33">
        <v>21</v>
      </c>
      <c r="M18" s="33">
        <f t="shared" si="3"/>
        <v>0</v>
      </c>
      <c r="N18" s="33">
        <v>0</v>
      </c>
      <c r="O18" s="33">
        <f t="shared" si="4"/>
        <v>0</v>
      </c>
      <c r="P18" s="33">
        <v>0</v>
      </c>
      <c r="Q18" s="33">
        <f t="shared" si="5"/>
        <v>0</v>
      </c>
      <c r="R18" s="34"/>
      <c r="S18" s="33" t="s">
        <v>166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s">
        <v>692</v>
      </c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</row>
    <row r="19" spans="1:59" outlineLevel="1" x14ac:dyDescent="0.2">
      <c r="A19" s="14">
        <v>11</v>
      </c>
      <c r="B19" s="14" t="s">
        <v>712</v>
      </c>
      <c r="C19" s="42" t="s">
        <v>713</v>
      </c>
      <c r="D19" s="24" t="s">
        <v>195</v>
      </c>
      <c r="E19" s="28">
        <v>1</v>
      </c>
      <c r="F19" s="57"/>
      <c r="G19" s="33">
        <f t="shared" si="0"/>
        <v>0</v>
      </c>
      <c r="H19" s="33">
        <v>0</v>
      </c>
      <c r="I19" s="33">
        <f t="shared" si="1"/>
        <v>0</v>
      </c>
      <c r="J19" s="33">
        <v>1054</v>
      </c>
      <c r="K19" s="33">
        <f t="shared" si="2"/>
        <v>1054</v>
      </c>
      <c r="L19" s="33">
        <v>21</v>
      </c>
      <c r="M19" s="33">
        <f t="shared" si="3"/>
        <v>0</v>
      </c>
      <c r="N19" s="33">
        <v>1.8E-3</v>
      </c>
      <c r="O19" s="33">
        <f t="shared" si="4"/>
        <v>0</v>
      </c>
      <c r="P19" s="33">
        <v>0</v>
      </c>
      <c r="Q19" s="33">
        <f t="shared" si="5"/>
        <v>0</v>
      </c>
      <c r="R19" s="34"/>
      <c r="S19" s="33" t="s">
        <v>166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 t="s">
        <v>692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pans="1:59" outlineLevel="1" x14ac:dyDescent="0.2">
      <c r="A20" s="14">
        <v>12</v>
      </c>
      <c r="B20" s="14" t="s">
        <v>714</v>
      </c>
      <c r="C20" s="42" t="s">
        <v>715</v>
      </c>
      <c r="D20" s="24" t="s">
        <v>716</v>
      </c>
      <c r="E20" s="28">
        <v>1</v>
      </c>
      <c r="F20" s="57"/>
      <c r="G20" s="33">
        <f t="shared" si="0"/>
        <v>0</v>
      </c>
      <c r="H20" s="33">
        <v>11760</v>
      </c>
      <c r="I20" s="33">
        <f t="shared" si="1"/>
        <v>11760</v>
      </c>
      <c r="J20" s="33">
        <v>0</v>
      </c>
      <c r="K20" s="33">
        <f t="shared" si="2"/>
        <v>0</v>
      </c>
      <c r="L20" s="33">
        <v>21</v>
      </c>
      <c r="M20" s="33">
        <f t="shared" si="3"/>
        <v>0</v>
      </c>
      <c r="N20" s="33">
        <v>1.4999999999999999E-2</v>
      </c>
      <c r="O20" s="33">
        <f t="shared" si="4"/>
        <v>0.02</v>
      </c>
      <c r="P20" s="33">
        <v>0</v>
      </c>
      <c r="Q20" s="33">
        <f t="shared" si="5"/>
        <v>0</v>
      </c>
      <c r="R20" s="34"/>
      <c r="S20" s="33" t="s">
        <v>166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 t="s">
        <v>142</v>
      </c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pans="1:59" outlineLevel="1" x14ac:dyDescent="0.2">
      <c r="A21" s="14">
        <v>13</v>
      </c>
      <c r="B21" s="14" t="s">
        <v>717</v>
      </c>
      <c r="C21" s="42" t="s">
        <v>718</v>
      </c>
      <c r="D21" s="24" t="s">
        <v>195</v>
      </c>
      <c r="E21" s="28">
        <v>1</v>
      </c>
      <c r="F21" s="57"/>
      <c r="G21" s="33">
        <f t="shared" si="0"/>
        <v>0</v>
      </c>
      <c r="H21" s="33">
        <v>0</v>
      </c>
      <c r="I21" s="33">
        <f t="shared" si="1"/>
        <v>0</v>
      </c>
      <c r="J21" s="33">
        <v>1639</v>
      </c>
      <c r="K21" s="33">
        <f t="shared" si="2"/>
        <v>1639</v>
      </c>
      <c r="L21" s="33">
        <v>21</v>
      </c>
      <c r="M21" s="33">
        <f t="shared" si="3"/>
        <v>0</v>
      </c>
      <c r="N21" s="33">
        <v>0</v>
      </c>
      <c r="O21" s="33">
        <f t="shared" si="4"/>
        <v>0</v>
      </c>
      <c r="P21" s="33">
        <v>0</v>
      </c>
      <c r="Q21" s="33">
        <f t="shared" si="5"/>
        <v>0</v>
      </c>
      <c r="R21" s="34"/>
      <c r="S21" s="33" t="s">
        <v>166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s">
        <v>142</v>
      </c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pans="1:59" outlineLevel="1" x14ac:dyDescent="0.2">
      <c r="A22" s="14">
        <v>14</v>
      </c>
      <c r="B22" s="14" t="s">
        <v>719</v>
      </c>
      <c r="C22" s="42" t="s">
        <v>720</v>
      </c>
      <c r="D22" s="24" t="s">
        <v>716</v>
      </c>
      <c r="E22" s="28">
        <v>1</v>
      </c>
      <c r="F22" s="57"/>
      <c r="G22" s="33">
        <f t="shared" si="0"/>
        <v>0</v>
      </c>
      <c r="H22" s="33">
        <v>0</v>
      </c>
      <c r="I22" s="33">
        <f t="shared" si="1"/>
        <v>0</v>
      </c>
      <c r="J22" s="33">
        <v>1012</v>
      </c>
      <c r="K22" s="33">
        <f t="shared" si="2"/>
        <v>1012</v>
      </c>
      <c r="L22" s="33">
        <v>21</v>
      </c>
      <c r="M22" s="33">
        <f t="shared" si="3"/>
        <v>0</v>
      </c>
      <c r="N22" s="33">
        <v>0</v>
      </c>
      <c r="O22" s="33">
        <f t="shared" si="4"/>
        <v>0</v>
      </c>
      <c r="P22" s="33">
        <v>0</v>
      </c>
      <c r="Q22" s="33">
        <f t="shared" si="5"/>
        <v>0</v>
      </c>
      <c r="R22" s="34"/>
      <c r="S22" s="33" t="s">
        <v>166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 t="s">
        <v>692</v>
      </c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</row>
    <row r="23" spans="1:59" outlineLevel="1" x14ac:dyDescent="0.2">
      <c r="A23" s="14">
        <v>15</v>
      </c>
      <c r="B23" s="14" t="s">
        <v>721</v>
      </c>
      <c r="C23" s="42" t="s">
        <v>722</v>
      </c>
      <c r="D23" s="24" t="s">
        <v>723</v>
      </c>
      <c r="E23" s="28">
        <v>20</v>
      </c>
      <c r="F23" s="57"/>
      <c r="G23" s="33">
        <f t="shared" si="0"/>
        <v>0</v>
      </c>
      <c r="H23" s="33">
        <v>0</v>
      </c>
      <c r="I23" s="33">
        <f t="shared" si="1"/>
        <v>0</v>
      </c>
      <c r="J23" s="33">
        <v>350</v>
      </c>
      <c r="K23" s="33">
        <f t="shared" si="2"/>
        <v>7000</v>
      </c>
      <c r="L23" s="33">
        <v>21</v>
      </c>
      <c r="M23" s="33">
        <f t="shared" si="3"/>
        <v>0</v>
      </c>
      <c r="N23" s="33">
        <v>0</v>
      </c>
      <c r="O23" s="33">
        <f t="shared" si="4"/>
        <v>0</v>
      </c>
      <c r="P23" s="33">
        <v>0</v>
      </c>
      <c r="Q23" s="33">
        <f t="shared" si="5"/>
        <v>0</v>
      </c>
      <c r="R23" s="34"/>
      <c r="S23" s="33" t="s">
        <v>166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s">
        <v>692</v>
      </c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</row>
    <row r="24" spans="1:59" outlineLevel="1" x14ac:dyDescent="0.2">
      <c r="A24" s="14">
        <v>16</v>
      </c>
      <c r="B24" s="14" t="s">
        <v>724</v>
      </c>
      <c r="C24" s="42" t="s">
        <v>725</v>
      </c>
      <c r="D24" s="24" t="s">
        <v>716</v>
      </c>
      <c r="E24" s="28">
        <v>2</v>
      </c>
      <c r="F24" s="57"/>
      <c r="G24" s="33">
        <f t="shared" si="0"/>
        <v>0</v>
      </c>
      <c r="H24" s="33">
        <v>0</v>
      </c>
      <c r="I24" s="33">
        <f t="shared" si="1"/>
        <v>0</v>
      </c>
      <c r="J24" s="33">
        <v>2400</v>
      </c>
      <c r="K24" s="33">
        <f t="shared" si="2"/>
        <v>4800</v>
      </c>
      <c r="L24" s="33">
        <v>21</v>
      </c>
      <c r="M24" s="33">
        <f t="shared" si="3"/>
        <v>0</v>
      </c>
      <c r="N24" s="33">
        <v>1E-3</v>
      </c>
      <c r="O24" s="33">
        <f t="shared" si="4"/>
        <v>0</v>
      </c>
      <c r="P24" s="33">
        <v>0</v>
      </c>
      <c r="Q24" s="33">
        <f t="shared" si="5"/>
        <v>0</v>
      </c>
      <c r="R24" s="34"/>
      <c r="S24" s="33" t="s">
        <v>166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 t="s">
        <v>692</v>
      </c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</row>
    <row r="25" spans="1:59" outlineLevel="1" x14ac:dyDescent="0.2">
      <c r="A25" s="14">
        <v>17</v>
      </c>
      <c r="B25" s="14" t="s">
        <v>726</v>
      </c>
      <c r="C25" s="42" t="s">
        <v>727</v>
      </c>
      <c r="D25" s="24" t="s">
        <v>195</v>
      </c>
      <c r="E25" s="28">
        <v>10</v>
      </c>
      <c r="F25" s="57"/>
      <c r="G25" s="33">
        <f t="shared" si="0"/>
        <v>0</v>
      </c>
      <c r="H25" s="33">
        <v>0</v>
      </c>
      <c r="I25" s="33">
        <f t="shared" si="1"/>
        <v>0</v>
      </c>
      <c r="J25" s="33">
        <v>55.2</v>
      </c>
      <c r="K25" s="33">
        <f t="shared" si="2"/>
        <v>552</v>
      </c>
      <c r="L25" s="33">
        <v>21</v>
      </c>
      <c r="M25" s="33">
        <f t="shared" si="3"/>
        <v>0</v>
      </c>
      <c r="N25" s="33">
        <v>0</v>
      </c>
      <c r="O25" s="33">
        <f t="shared" si="4"/>
        <v>0</v>
      </c>
      <c r="P25" s="33">
        <v>0</v>
      </c>
      <c r="Q25" s="33">
        <f t="shared" si="5"/>
        <v>0</v>
      </c>
      <c r="R25" s="34"/>
      <c r="S25" s="33" t="s">
        <v>166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 t="s">
        <v>142</v>
      </c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</row>
    <row r="26" spans="1:59" outlineLevel="1" x14ac:dyDescent="0.2">
      <c r="A26" s="14"/>
      <c r="B26" s="14"/>
      <c r="C26" s="43" t="s">
        <v>728</v>
      </c>
      <c r="D26" s="25"/>
      <c r="E26" s="29">
        <v>2</v>
      </c>
      <c r="F26" s="57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 t="s">
        <v>144</v>
      </c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</row>
    <row r="27" spans="1:59" outlineLevel="1" x14ac:dyDescent="0.2">
      <c r="A27" s="14"/>
      <c r="B27" s="14"/>
      <c r="C27" s="43" t="s">
        <v>729</v>
      </c>
      <c r="D27" s="25"/>
      <c r="E27" s="29">
        <v>3</v>
      </c>
      <c r="F27" s="57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 t="s">
        <v>144</v>
      </c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</row>
    <row r="28" spans="1:59" outlineLevel="1" x14ac:dyDescent="0.2">
      <c r="A28" s="14"/>
      <c r="B28" s="14"/>
      <c r="C28" s="43" t="s">
        <v>730</v>
      </c>
      <c r="D28" s="25"/>
      <c r="E28" s="29">
        <v>3</v>
      </c>
      <c r="F28" s="57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 t="s">
        <v>144</v>
      </c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</row>
    <row r="29" spans="1:59" outlineLevel="1" x14ac:dyDescent="0.2">
      <c r="A29" s="14"/>
      <c r="B29" s="14"/>
      <c r="C29" s="43" t="s">
        <v>731</v>
      </c>
      <c r="D29" s="25"/>
      <c r="E29" s="29">
        <v>2</v>
      </c>
      <c r="F29" s="57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 t="s">
        <v>144</v>
      </c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</row>
    <row r="30" spans="1:59" ht="22.5" outlineLevel="1" x14ac:dyDescent="0.2">
      <c r="A30" s="14">
        <v>18</v>
      </c>
      <c r="B30" s="14" t="s">
        <v>732</v>
      </c>
      <c r="C30" s="42" t="s">
        <v>733</v>
      </c>
      <c r="D30" s="24" t="s">
        <v>716</v>
      </c>
      <c r="E30" s="28">
        <v>1</v>
      </c>
      <c r="F30" s="57"/>
      <c r="G30" s="33">
        <f t="shared" ref="G30:G47" si="6">ROUND(E30*F30,2)</f>
        <v>0</v>
      </c>
      <c r="H30" s="33">
        <v>6450</v>
      </c>
      <c r="I30" s="33">
        <f t="shared" ref="I30:I47" si="7">ROUND(E30*H30,2)</f>
        <v>6450</v>
      </c>
      <c r="J30" s="33">
        <v>0</v>
      </c>
      <c r="K30" s="33">
        <f t="shared" ref="K30:K47" si="8">ROUND(E30*J30,2)</f>
        <v>0</v>
      </c>
      <c r="L30" s="33">
        <v>21</v>
      </c>
      <c r="M30" s="33">
        <f t="shared" ref="M30:M47" si="9">G30*(1+L30/100)</f>
        <v>0</v>
      </c>
      <c r="N30" s="33">
        <v>1.7999999999999999E-2</v>
      </c>
      <c r="O30" s="33">
        <f t="shared" ref="O30:O47" si="10">ROUND(E30*N30,2)</f>
        <v>0.02</v>
      </c>
      <c r="P30" s="33">
        <v>0</v>
      </c>
      <c r="Q30" s="33">
        <f t="shared" ref="Q30:Q47" si="11">ROUND(E30*P30,2)</f>
        <v>0</v>
      </c>
      <c r="R30" s="34"/>
      <c r="S30" s="33" t="s">
        <v>166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 t="s">
        <v>734</v>
      </c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</row>
    <row r="31" spans="1:59" ht="33.75" outlineLevel="1" x14ac:dyDescent="0.2">
      <c r="A31" s="14">
        <v>19</v>
      </c>
      <c r="B31" s="14" t="s">
        <v>735</v>
      </c>
      <c r="C31" s="42" t="s">
        <v>736</v>
      </c>
      <c r="D31" s="24" t="s">
        <v>716</v>
      </c>
      <c r="E31" s="28">
        <v>1</v>
      </c>
      <c r="F31" s="57"/>
      <c r="G31" s="33">
        <f t="shared" si="6"/>
        <v>0</v>
      </c>
      <c r="H31" s="33">
        <v>3250</v>
      </c>
      <c r="I31" s="33">
        <f t="shared" si="7"/>
        <v>3250</v>
      </c>
      <c r="J31" s="33">
        <v>0</v>
      </c>
      <c r="K31" s="33">
        <f t="shared" si="8"/>
        <v>0</v>
      </c>
      <c r="L31" s="33">
        <v>21</v>
      </c>
      <c r="M31" s="33">
        <f t="shared" si="9"/>
        <v>0</v>
      </c>
      <c r="N31" s="33">
        <v>5.0000000000000001E-4</v>
      </c>
      <c r="O31" s="33">
        <f t="shared" si="10"/>
        <v>0</v>
      </c>
      <c r="P31" s="33">
        <v>0</v>
      </c>
      <c r="Q31" s="33">
        <f t="shared" si="11"/>
        <v>0</v>
      </c>
      <c r="R31" s="34"/>
      <c r="S31" s="33" t="s">
        <v>166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 t="s">
        <v>734</v>
      </c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</row>
    <row r="32" spans="1:59" outlineLevel="1" x14ac:dyDescent="0.2">
      <c r="A32" s="14">
        <v>20</v>
      </c>
      <c r="B32" s="14" t="s">
        <v>737</v>
      </c>
      <c r="C32" s="42" t="s">
        <v>738</v>
      </c>
      <c r="D32" s="24" t="s">
        <v>716</v>
      </c>
      <c r="E32" s="28">
        <v>1</v>
      </c>
      <c r="F32" s="57"/>
      <c r="G32" s="33">
        <f t="shared" si="6"/>
        <v>0</v>
      </c>
      <c r="H32" s="33">
        <v>1250</v>
      </c>
      <c r="I32" s="33">
        <f t="shared" si="7"/>
        <v>1250</v>
      </c>
      <c r="J32" s="33">
        <v>0</v>
      </c>
      <c r="K32" s="33">
        <f t="shared" si="8"/>
        <v>0</v>
      </c>
      <c r="L32" s="33">
        <v>21</v>
      </c>
      <c r="M32" s="33">
        <f t="shared" si="9"/>
        <v>0</v>
      </c>
      <c r="N32" s="33">
        <v>0</v>
      </c>
      <c r="O32" s="33">
        <f t="shared" si="10"/>
        <v>0</v>
      </c>
      <c r="P32" s="33">
        <v>0</v>
      </c>
      <c r="Q32" s="33">
        <f t="shared" si="11"/>
        <v>0</v>
      </c>
      <c r="R32" s="34"/>
      <c r="S32" s="33" t="s">
        <v>166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 t="s">
        <v>734</v>
      </c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</row>
    <row r="33" spans="1:59" outlineLevel="1" x14ac:dyDescent="0.2">
      <c r="A33" s="14">
        <v>21</v>
      </c>
      <c r="B33" s="14" t="s">
        <v>739</v>
      </c>
      <c r="C33" s="42" t="s">
        <v>740</v>
      </c>
      <c r="D33" s="24" t="s">
        <v>716</v>
      </c>
      <c r="E33" s="28">
        <v>2</v>
      </c>
      <c r="F33" s="57"/>
      <c r="G33" s="33">
        <f t="shared" si="6"/>
        <v>0</v>
      </c>
      <c r="H33" s="33">
        <v>1200</v>
      </c>
      <c r="I33" s="33">
        <f t="shared" si="7"/>
        <v>2400</v>
      </c>
      <c r="J33" s="33">
        <v>0</v>
      </c>
      <c r="K33" s="33">
        <f t="shared" si="8"/>
        <v>0</v>
      </c>
      <c r="L33" s="33">
        <v>21</v>
      </c>
      <c r="M33" s="33">
        <f t="shared" si="9"/>
        <v>0</v>
      </c>
      <c r="N33" s="33">
        <v>0</v>
      </c>
      <c r="O33" s="33">
        <f t="shared" si="10"/>
        <v>0</v>
      </c>
      <c r="P33" s="33">
        <v>0</v>
      </c>
      <c r="Q33" s="33">
        <f t="shared" si="11"/>
        <v>0</v>
      </c>
      <c r="R33" s="34"/>
      <c r="S33" s="33" t="s">
        <v>166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 t="s">
        <v>734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</row>
    <row r="34" spans="1:59" ht="22.5" outlineLevel="1" x14ac:dyDescent="0.2">
      <c r="A34" s="14">
        <v>22</v>
      </c>
      <c r="B34" s="14" t="s">
        <v>741</v>
      </c>
      <c r="C34" s="42" t="s">
        <v>742</v>
      </c>
      <c r="D34" s="24" t="s">
        <v>716</v>
      </c>
      <c r="E34" s="28">
        <v>1</v>
      </c>
      <c r="F34" s="57"/>
      <c r="G34" s="33">
        <f t="shared" si="6"/>
        <v>0</v>
      </c>
      <c r="H34" s="33">
        <v>5800</v>
      </c>
      <c r="I34" s="33">
        <f t="shared" si="7"/>
        <v>5800</v>
      </c>
      <c r="J34" s="33">
        <v>0</v>
      </c>
      <c r="K34" s="33">
        <f t="shared" si="8"/>
        <v>0</v>
      </c>
      <c r="L34" s="33">
        <v>21</v>
      </c>
      <c r="M34" s="33">
        <f t="shared" si="9"/>
        <v>0</v>
      </c>
      <c r="N34" s="33">
        <v>6.0000000000000001E-3</v>
      </c>
      <c r="O34" s="33">
        <f t="shared" si="10"/>
        <v>0.01</v>
      </c>
      <c r="P34" s="33">
        <v>0</v>
      </c>
      <c r="Q34" s="33">
        <f t="shared" si="11"/>
        <v>0</v>
      </c>
      <c r="R34" s="34"/>
      <c r="S34" s="33" t="s">
        <v>166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 t="s">
        <v>734</v>
      </c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</row>
    <row r="35" spans="1:59" outlineLevel="1" x14ac:dyDescent="0.2">
      <c r="A35" s="14">
        <v>23</v>
      </c>
      <c r="B35" s="14" t="s">
        <v>743</v>
      </c>
      <c r="C35" s="42" t="s">
        <v>744</v>
      </c>
      <c r="D35" s="24" t="s">
        <v>716</v>
      </c>
      <c r="E35" s="28">
        <v>1</v>
      </c>
      <c r="F35" s="57"/>
      <c r="G35" s="33">
        <f t="shared" si="6"/>
        <v>0</v>
      </c>
      <c r="H35" s="33">
        <v>1450</v>
      </c>
      <c r="I35" s="33">
        <f t="shared" si="7"/>
        <v>1450</v>
      </c>
      <c r="J35" s="33">
        <v>0</v>
      </c>
      <c r="K35" s="33">
        <f t="shared" si="8"/>
        <v>0</v>
      </c>
      <c r="L35" s="33">
        <v>21</v>
      </c>
      <c r="M35" s="33">
        <f t="shared" si="9"/>
        <v>0</v>
      </c>
      <c r="N35" s="33">
        <v>0</v>
      </c>
      <c r="O35" s="33">
        <f t="shared" si="10"/>
        <v>0</v>
      </c>
      <c r="P35" s="33">
        <v>0</v>
      </c>
      <c r="Q35" s="33">
        <f t="shared" si="11"/>
        <v>0</v>
      </c>
      <c r="R35" s="34"/>
      <c r="S35" s="33" t="s">
        <v>166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 t="s">
        <v>734</v>
      </c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</row>
    <row r="36" spans="1:59" outlineLevel="1" x14ac:dyDescent="0.2">
      <c r="A36" s="14">
        <v>24</v>
      </c>
      <c r="B36" s="14" t="s">
        <v>745</v>
      </c>
      <c r="C36" s="42" t="s">
        <v>746</v>
      </c>
      <c r="D36" s="24" t="s">
        <v>716</v>
      </c>
      <c r="E36" s="28">
        <v>1</v>
      </c>
      <c r="F36" s="57"/>
      <c r="G36" s="33">
        <f t="shared" si="6"/>
        <v>0</v>
      </c>
      <c r="H36" s="33">
        <v>850</v>
      </c>
      <c r="I36" s="33">
        <f t="shared" si="7"/>
        <v>850</v>
      </c>
      <c r="J36" s="33">
        <v>0</v>
      </c>
      <c r="K36" s="33">
        <f t="shared" si="8"/>
        <v>0</v>
      </c>
      <c r="L36" s="33">
        <v>21</v>
      </c>
      <c r="M36" s="33">
        <f t="shared" si="9"/>
        <v>0</v>
      </c>
      <c r="N36" s="33">
        <v>0</v>
      </c>
      <c r="O36" s="33">
        <f t="shared" si="10"/>
        <v>0</v>
      </c>
      <c r="P36" s="33">
        <v>0</v>
      </c>
      <c r="Q36" s="33">
        <f t="shared" si="11"/>
        <v>0</v>
      </c>
      <c r="R36" s="34"/>
      <c r="S36" s="33" t="s">
        <v>166</v>
      </c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 t="s">
        <v>734</v>
      </c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 outlineLevel="1" x14ac:dyDescent="0.2">
      <c r="A37" s="14">
        <v>25</v>
      </c>
      <c r="B37" s="14" t="s">
        <v>747</v>
      </c>
      <c r="C37" s="42" t="s">
        <v>748</v>
      </c>
      <c r="D37" s="24" t="s">
        <v>716</v>
      </c>
      <c r="E37" s="28">
        <v>1</v>
      </c>
      <c r="F37" s="57"/>
      <c r="G37" s="33">
        <f t="shared" si="6"/>
        <v>0</v>
      </c>
      <c r="H37" s="33">
        <v>1380</v>
      </c>
      <c r="I37" s="33">
        <f t="shared" si="7"/>
        <v>1380</v>
      </c>
      <c r="J37" s="33">
        <v>0</v>
      </c>
      <c r="K37" s="33">
        <f t="shared" si="8"/>
        <v>0</v>
      </c>
      <c r="L37" s="33">
        <v>21</v>
      </c>
      <c r="M37" s="33">
        <f t="shared" si="9"/>
        <v>0</v>
      </c>
      <c r="N37" s="33">
        <v>0</v>
      </c>
      <c r="O37" s="33">
        <f t="shared" si="10"/>
        <v>0</v>
      </c>
      <c r="P37" s="33">
        <v>0</v>
      </c>
      <c r="Q37" s="33">
        <f t="shared" si="11"/>
        <v>0</v>
      </c>
      <c r="R37" s="34"/>
      <c r="S37" s="33" t="s">
        <v>166</v>
      </c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 t="s">
        <v>734</v>
      </c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</row>
    <row r="38" spans="1:59" outlineLevel="1" x14ac:dyDescent="0.2">
      <c r="A38" s="14">
        <v>26</v>
      </c>
      <c r="B38" s="14" t="s">
        <v>749</v>
      </c>
      <c r="C38" s="42" t="s">
        <v>750</v>
      </c>
      <c r="D38" s="24" t="s">
        <v>716</v>
      </c>
      <c r="E38" s="28">
        <v>1</v>
      </c>
      <c r="F38" s="57"/>
      <c r="G38" s="33">
        <f t="shared" si="6"/>
        <v>0</v>
      </c>
      <c r="H38" s="33">
        <v>7850</v>
      </c>
      <c r="I38" s="33">
        <f t="shared" si="7"/>
        <v>7850</v>
      </c>
      <c r="J38" s="33">
        <v>0</v>
      </c>
      <c r="K38" s="33">
        <f t="shared" si="8"/>
        <v>0</v>
      </c>
      <c r="L38" s="33">
        <v>21</v>
      </c>
      <c r="M38" s="33">
        <f t="shared" si="9"/>
        <v>0</v>
      </c>
      <c r="N38" s="33">
        <v>0</v>
      </c>
      <c r="O38" s="33">
        <f t="shared" si="10"/>
        <v>0</v>
      </c>
      <c r="P38" s="33">
        <v>0</v>
      </c>
      <c r="Q38" s="33">
        <f t="shared" si="11"/>
        <v>0</v>
      </c>
      <c r="R38" s="34"/>
      <c r="S38" s="33" t="s">
        <v>166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 t="s">
        <v>734</v>
      </c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</row>
    <row r="39" spans="1:59" outlineLevel="1" x14ac:dyDescent="0.2">
      <c r="A39" s="14">
        <v>27</v>
      </c>
      <c r="B39" s="14" t="s">
        <v>751</v>
      </c>
      <c r="C39" s="42" t="s">
        <v>752</v>
      </c>
      <c r="D39" s="24" t="s">
        <v>716</v>
      </c>
      <c r="E39" s="28">
        <v>2</v>
      </c>
      <c r="F39" s="57"/>
      <c r="G39" s="33">
        <f t="shared" si="6"/>
        <v>0</v>
      </c>
      <c r="H39" s="33">
        <v>450</v>
      </c>
      <c r="I39" s="33">
        <f t="shared" si="7"/>
        <v>900</v>
      </c>
      <c r="J39" s="33">
        <v>0</v>
      </c>
      <c r="K39" s="33">
        <f t="shared" si="8"/>
        <v>0</v>
      </c>
      <c r="L39" s="33">
        <v>21</v>
      </c>
      <c r="M39" s="33">
        <f t="shared" si="9"/>
        <v>0</v>
      </c>
      <c r="N39" s="33">
        <v>0</v>
      </c>
      <c r="O39" s="33">
        <f t="shared" si="10"/>
        <v>0</v>
      </c>
      <c r="P39" s="33">
        <v>0</v>
      </c>
      <c r="Q39" s="33">
        <f t="shared" si="11"/>
        <v>0</v>
      </c>
      <c r="R39" s="34"/>
      <c r="S39" s="33" t="s">
        <v>166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 t="s">
        <v>734</v>
      </c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pans="1:59" ht="22.5" outlineLevel="1" x14ac:dyDescent="0.2">
      <c r="A40" s="14">
        <v>28</v>
      </c>
      <c r="B40" s="14" t="s">
        <v>753</v>
      </c>
      <c r="C40" s="42" t="s">
        <v>754</v>
      </c>
      <c r="D40" s="24" t="s">
        <v>716</v>
      </c>
      <c r="E40" s="28">
        <v>1</v>
      </c>
      <c r="F40" s="57"/>
      <c r="G40" s="33">
        <f t="shared" si="6"/>
        <v>0</v>
      </c>
      <c r="H40" s="33">
        <v>4850</v>
      </c>
      <c r="I40" s="33">
        <f t="shared" si="7"/>
        <v>4850</v>
      </c>
      <c r="J40" s="33">
        <v>0</v>
      </c>
      <c r="K40" s="33">
        <f t="shared" si="8"/>
        <v>0</v>
      </c>
      <c r="L40" s="33">
        <v>21</v>
      </c>
      <c r="M40" s="33">
        <f t="shared" si="9"/>
        <v>0</v>
      </c>
      <c r="N40" s="33">
        <v>1.5E-3</v>
      </c>
      <c r="O40" s="33">
        <f t="shared" si="10"/>
        <v>0</v>
      </c>
      <c r="P40" s="33">
        <v>0</v>
      </c>
      <c r="Q40" s="33">
        <f t="shared" si="11"/>
        <v>0</v>
      </c>
      <c r="R40" s="34"/>
      <c r="S40" s="33" t="s">
        <v>166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 t="s">
        <v>734</v>
      </c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</row>
    <row r="41" spans="1:59" outlineLevel="1" x14ac:dyDescent="0.2">
      <c r="A41" s="14">
        <v>29</v>
      </c>
      <c r="B41" s="14" t="s">
        <v>755</v>
      </c>
      <c r="C41" s="42" t="s">
        <v>756</v>
      </c>
      <c r="D41" s="24" t="s">
        <v>716</v>
      </c>
      <c r="E41" s="28">
        <v>1</v>
      </c>
      <c r="F41" s="57"/>
      <c r="G41" s="33">
        <f t="shared" si="6"/>
        <v>0</v>
      </c>
      <c r="H41" s="33">
        <v>1240</v>
      </c>
      <c r="I41" s="33">
        <f t="shared" si="7"/>
        <v>1240</v>
      </c>
      <c r="J41" s="33">
        <v>0</v>
      </c>
      <c r="K41" s="33">
        <f t="shared" si="8"/>
        <v>0</v>
      </c>
      <c r="L41" s="33">
        <v>21</v>
      </c>
      <c r="M41" s="33">
        <f t="shared" si="9"/>
        <v>0</v>
      </c>
      <c r="N41" s="33">
        <v>1E-3</v>
      </c>
      <c r="O41" s="33">
        <f t="shared" si="10"/>
        <v>0</v>
      </c>
      <c r="P41" s="33">
        <v>0</v>
      </c>
      <c r="Q41" s="33">
        <f t="shared" si="11"/>
        <v>0</v>
      </c>
      <c r="R41" s="34"/>
      <c r="S41" s="33" t="s">
        <v>166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 t="s">
        <v>734</v>
      </c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59" outlineLevel="1" x14ac:dyDescent="0.2">
      <c r="A42" s="14">
        <v>30</v>
      </c>
      <c r="B42" s="14" t="s">
        <v>757</v>
      </c>
      <c r="C42" s="42" t="s">
        <v>758</v>
      </c>
      <c r="D42" s="24" t="s">
        <v>716</v>
      </c>
      <c r="E42" s="28">
        <v>1</v>
      </c>
      <c r="F42" s="57"/>
      <c r="G42" s="33">
        <f t="shared" si="6"/>
        <v>0</v>
      </c>
      <c r="H42" s="33">
        <v>3520</v>
      </c>
      <c r="I42" s="33">
        <f t="shared" si="7"/>
        <v>3520</v>
      </c>
      <c r="J42" s="33">
        <v>0</v>
      </c>
      <c r="K42" s="33">
        <f t="shared" si="8"/>
        <v>0</v>
      </c>
      <c r="L42" s="33">
        <v>21</v>
      </c>
      <c r="M42" s="33">
        <f t="shared" si="9"/>
        <v>0</v>
      </c>
      <c r="N42" s="33">
        <v>0.01</v>
      </c>
      <c r="O42" s="33">
        <f t="shared" si="10"/>
        <v>0.01</v>
      </c>
      <c r="P42" s="33">
        <v>0</v>
      </c>
      <c r="Q42" s="33">
        <f t="shared" si="11"/>
        <v>0</v>
      </c>
      <c r="R42" s="34"/>
      <c r="S42" s="33" t="s">
        <v>166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 t="s">
        <v>734</v>
      </c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</row>
    <row r="43" spans="1:59" ht="22.5" outlineLevel="1" x14ac:dyDescent="0.2">
      <c r="A43" s="14">
        <v>31</v>
      </c>
      <c r="B43" s="14" t="s">
        <v>759</v>
      </c>
      <c r="C43" s="42" t="s">
        <v>760</v>
      </c>
      <c r="D43" s="24" t="s">
        <v>716</v>
      </c>
      <c r="E43" s="28">
        <v>1</v>
      </c>
      <c r="F43" s="57"/>
      <c r="G43" s="33">
        <f t="shared" si="6"/>
        <v>0</v>
      </c>
      <c r="H43" s="33">
        <v>5620</v>
      </c>
      <c r="I43" s="33">
        <f t="shared" si="7"/>
        <v>5620</v>
      </c>
      <c r="J43" s="33">
        <v>0</v>
      </c>
      <c r="K43" s="33">
        <f t="shared" si="8"/>
        <v>0</v>
      </c>
      <c r="L43" s="33">
        <v>21</v>
      </c>
      <c r="M43" s="33">
        <f t="shared" si="9"/>
        <v>0</v>
      </c>
      <c r="N43" s="33">
        <v>0</v>
      </c>
      <c r="O43" s="33">
        <f t="shared" si="10"/>
        <v>0</v>
      </c>
      <c r="P43" s="33">
        <v>0</v>
      </c>
      <c r="Q43" s="33">
        <f t="shared" si="11"/>
        <v>0</v>
      </c>
      <c r="R43" s="34"/>
      <c r="S43" s="33" t="s">
        <v>166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 t="s">
        <v>734</v>
      </c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</row>
    <row r="44" spans="1:59" outlineLevel="1" x14ac:dyDescent="0.2">
      <c r="A44" s="14">
        <v>32</v>
      </c>
      <c r="B44" s="14" t="s">
        <v>761</v>
      </c>
      <c r="C44" s="42" t="s">
        <v>762</v>
      </c>
      <c r="D44" s="24" t="s">
        <v>716</v>
      </c>
      <c r="E44" s="28">
        <v>1</v>
      </c>
      <c r="F44" s="57"/>
      <c r="G44" s="33">
        <f t="shared" si="6"/>
        <v>0</v>
      </c>
      <c r="H44" s="33">
        <v>950</v>
      </c>
      <c r="I44" s="33">
        <f t="shared" si="7"/>
        <v>950</v>
      </c>
      <c r="J44" s="33">
        <v>0</v>
      </c>
      <c r="K44" s="33">
        <f t="shared" si="8"/>
        <v>0</v>
      </c>
      <c r="L44" s="33">
        <v>21</v>
      </c>
      <c r="M44" s="33">
        <f t="shared" si="9"/>
        <v>0</v>
      </c>
      <c r="N44" s="33">
        <v>0</v>
      </c>
      <c r="O44" s="33">
        <f t="shared" si="10"/>
        <v>0</v>
      </c>
      <c r="P44" s="33">
        <v>0</v>
      </c>
      <c r="Q44" s="33">
        <f t="shared" si="11"/>
        <v>0</v>
      </c>
      <c r="R44" s="34"/>
      <c r="S44" s="33" t="s">
        <v>166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 t="s">
        <v>734</v>
      </c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</row>
    <row r="45" spans="1:59" ht="22.5" outlineLevel="1" x14ac:dyDescent="0.2">
      <c r="A45" s="14">
        <v>33</v>
      </c>
      <c r="B45" s="14" t="s">
        <v>763</v>
      </c>
      <c r="C45" s="42" t="s">
        <v>764</v>
      </c>
      <c r="D45" s="24" t="s">
        <v>716</v>
      </c>
      <c r="E45" s="28">
        <v>1</v>
      </c>
      <c r="F45" s="57"/>
      <c r="G45" s="33">
        <f t="shared" si="6"/>
        <v>0</v>
      </c>
      <c r="H45" s="33">
        <v>2450</v>
      </c>
      <c r="I45" s="33">
        <f t="shared" si="7"/>
        <v>2450</v>
      </c>
      <c r="J45" s="33">
        <v>0</v>
      </c>
      <c r="K45" s="33">
        <f t="shared" si="8"/>
        <v>0</v>
      </c>
      <c r="L45" s="33">
        <v>21</v>
      </c>
      <c r="M45" s="33">
        <f t="shared" si="9"/>
        <v>0</v>
      </c>
      <c r="N45" s="33">
        <v>0</v>
      </c>
      <c r="O45" s="33">
        <f t="shared" si="10"/>
        <v>0</v>
      </c>
      <c r="P45" s="33">
        <v>0</v>
      </c>
      <c r="Q45" s="33">
        <f t="shared" si="11"/>
        <v>0</v>
      </c>
      <c r="R45" s="34"/>
      <c r="S45" s="33" t="s">
        <v>166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 t="s">
        <v>734</v>
      </c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</row>
    <row r="46" spans="1:59" outlineLevel="1" x14ac:dyDescent="0.2">
      <c r="A46" s="14">
        <v>34</v>
      </c>
      <c r="B46" s="14" t="s">
        <v>765</v>
      </c>
      <c r="C46" s="42" t="s">
        <v>766</v>
      </c>
      <c r="D46" s="24" t="s">
        <v>716</v>
      </c>
      <c r="E46" s="28">
        <v>1</v>
      </c>
      <c r="F46" s="57"/>
      <c r="G46" s="33">
        <f t="shared" si="6"/>
        <v>0</v>
      </c>
      <c r="H46" s="33">
        <v>125</v>
      </c>
      <c r="I46" s="33">
        <f t="shared" si="7"/>
        <v>125</v>
      </c>
      <c r="J46" s="33">
        <v>0</v>
      </c>
      <c r="K46" s="33">
        <f t="shared" si="8"/>
        <v>0</v>
      </c>
      <c r="L46" s="33">
        <v>21</v>
      </c>
      <c r="M46" s="33">
        <f t="shared" si="9"/>
        <v>0</v>
      </c>
      <c r="N46" s="33">
        <v>0</v>
      </c>
      <c r="O46" s="33">
        <f t="shared" si="10"/>
        <v>0</v>
      </c>
      <c r="P46" s="33">
        <v>0</v>
      </c>
      <c r="Q46" s="33">
        <f t="shared" si="11"/>
        <v>0</v>
      </c>
      <c r="R46" s="34"/>
      <c r="S46" s="33" t="s">
        <v>166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 t="s">
        <v>734</v>
      </c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</row>
    <row r="47" spans="1:59" ht="22.5" outlineLevel="1" x14ac:dyDescent="0.2">
      <c r="A47" s="37">
        <v>35</v>
      </c>
      <c r="B47" s="37" t="s">
        <v>767</v>
      </c>
      <c r="C47" s="45" t="s">
        <v>768</v>
      </c>
      <c r="D47" s="38" t="s">
        <v>165</v>
      </c>
      <c r="E47" s="39">
        <v>5.6529999999999997E-2</v>
      </c>
      <c r="F47" s="59"/>
      <c r="G47" s="40">
        <f t="shared" si="6"/>
        <v>0</v>
      </c>
      <c r="H47" s="40">
        <v>0</v>
      </c>
      <c r="I47" s="40">
        <f t="shared" si="7"/>
        <v>0</v>
      </c>
      <c r="J47" s="40">
        <v>854</v>
      </c>
      <c r="K47" s="40">
        <f t="shared" si="8"/>
        <v>48.28</v>
      </c>
      <c r="L47" s="40">
        <v>21</v>
      </c>
      <c r="M47" s="40">
        <f t="shared" si="9"/>
        <v>0</v>
      </c>
      <c r="N47" s="40">
        <v>0</v>
      </c>
      <c r="O47" s="40">
        <f t="shared" si="10"/>
        <v>0</v>
      </c>
      <c r="P47" s="40">
        <v>0</v>
      </c>
      <c r="Q47" s="40">
        <f t="shared" si="11"/>
        <v>0</v>
      </c>
      <c r="R47" s="41" t="s">
        <v>691</v>
      </c>
      <c r="S47" s="40" t="s">
        <v>141</v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 t="s">
        <v>433</v>
      </c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</row>
    <row r="48" spans="1:59" x14ac:dyDescent="0.2">
      <c r="A48" s="1"/>
      <c r="B48" s="2" t="s">
        <v>687</v>
      </c>
      <c r="C48" s="46" t="s">
        <v>687</v>
      </c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AB48">
        <v>15</v>
      </c>
      <c r="AC48">
        <v>21</v>
      </c>
    </row>
    <row r="49" spans="3:30" x14ac:dyDescent="0.2">
      <c r="C49" s="47"/>
      <c r="D49" s="6"/>
      <c r="AD49" t="s">
        <v>688</v>
      </c>
    </row>
    <row r="50" spans="3:30" x14ac:dyDescent="0.2">
      <c r="D50" s="6"/>
    </row>
    <row r="51" spans="3:30" x14ac:dyDescent="0.2">
      <c r="D51" s="6"/>
    </row>
    <row r="52" spans="3:30" x14ac:dyDescent="0.2">
      <c r="D52" s="6"/>
    </row>
    <row r="53" spans="3:30" x14ac:dyDescent="0.2">
      <c r="D53" s="6"/>
    </row>
    <row r="54" spans="3:30" x14ac:dyDescent="0.2">
      <c r="D54" s="6"/>
    </row>
    <row r="55" spans="3:30" x14ac:dyDescent="0.2">
      <c r="D55" s="6"/>
    </row>
    <row r="56" spans="3:30" x14ac:dyDescent="0.2">
      <c r="D56" s="6"/>
    </row>
    <row r="57" spans="3:30" x14ac:dyDescent="0.2">
      <c r="D57" s="6"/>
    </row>
    <row r="58" spans="3:30" x14ac:dyDescent="0.2">
      <c r="D58" s="6"/>
    </row>
    <row r="59" spans="3:30" x14ac:dyDescent="0.2">
      <c r="D59" s="6"/>
    </row>
    <row r="60" spans="3:30" x14ac:dyDescent="0.2">
      <c r="D60" s="6"/>
    </row>
    <row r="61" spans="3:30" x14ac:dyDescent="0.2">
      <c r="D61" s="6"/>
    </row>
    <row r="62" spans="3:30" x14ac:dyDescent="0.2">
      <c r="D62" s="6"/>
    </row>
    <row r="63" spans="3:30" x14ac:dyDescent="0.2">
      <c r="D63" s="6"/>
    </row>
    <row r="64" spans="3:30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sheetProtection algorithmName="SHA-512" hashValue="VEawErfwNUJQoBNiut/aLG4RRzegA2QMf/PP+qFcvrYzAlMEq5vXKYCaqCLROqi9/BurASQGv51HOEZj84fnaA==" saltValue="98/bywki4Yu2KSJw6uhUmg==" spinCount="100000" sheet="1" objects="1" scenarios="1"/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G5000"/>
  <sheetViews>
    <sheetView workbookViewId="0">
      <selection activeCell="F12" sqref="F12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8" max="38" width="0" hidden="1" customWidth="1"/>
  </cols>
  <sheetData>
    <row r="1" spans="1:59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D1" t="s">
        <v>114</v>
      </c>
    </row>
    <row r="2" spans="1:59" ht="24.95" customHeight="1" x14ac:dyDescent="0.2">
      <c r="A2" s="8" t="s">
        <v>8</v>
      </c>
      <c r="B2" s="7" t="s">
        <v>41</v>
      </c>
      <c r="C2" s="261" t="s">
        <v>1006</v>
      </c>
      <c r="D2" s="262"/>
      <c r="E2" s="262"/>
      <c r="F2" s="262"/>
      <c r="G2" s="263"/>
      <c r="AD2" t="s">
        <v>115</v>
      </c>
    </row>
    <row r="3" spans="1:59" ht="24.95" customHeight="1" x14ac:dyDescent="0.2">
      <c r="A3" s="8" t="s">
        <v>9</v>
      </c>
      <c r="B3" s="7" t="s">
        <v>43</v>
      </c>
      <c r="C3" s="261" t="s">
        <v>44</v>
      </c>
      <c r="D3" s="262"/>
      <c r="E3" s="262"/>
      <c r="F3" s="262"/>
      <c r="G3" s="263"/>
      <c r="AD3" t="s">
        <v>116</v>
      </c>
    </row>
    <row r="4" spans="1:59" ht="24.95" customHeight="1" x14ac:dyDescent="0.2">
      <c r="A4" s="10" t="s">
        <v>10</v>
      </c>
      <c r="B4" s="11" t="s">
        <v>48</v>
      </c>
      <c r="C4" s="264" t="s">
        <v>49</v>
      </c>
      <c r="D4" s="265"/>
      <c r="E4" s="265"/>
      <c r="F4" s="265"/>
      <c r="G4" s="266"/>
      <c r="AD4" t="s">
        <v>117</v>
      </c>
    </row>
    <row r="5" spans="1:59" x14ac:dyDescent="0.2">
      <c r="D5" s="6"/>
    </row>
    <row r="6" spans="1:59" ht="38.25" x14ac:dyDescent="0.2">
      <c r="A6" s="17" t="s">
        <v>118</v>
      </c>
      <c r="B6" s="15" t="s">
        <v>119</v>
      </c>
      <c r="C6" s="15" t="s">
        <v>120</v>
      </c>
      <c r="D6" s="16" t="s">
        <v>121</v>
      </c>
      <c r="E6" s="17" t="s">
        <v>122</v>
      </c>
      <c r="F6" s="60" t="s">
        <v>123</v>
      </c>
      <c r="G6" s="17" t="s">
        <v>124</v>
      </c>
      <c r="H6" s="18" t="s">
        <v>32</v>
      </c>
      <c r="I6" s="18" t="s">
        <v>125</v>
      </c>
      <c r="J6" s="18" t="s">
        <v>33</v>
      </c>
      <c r="K6" s="18" t="s">
        <v>126</v>
      </c>
      <c r="L6" s="18" t="s">
        <v>127</v>
      </c>
      <c r="M6" s="18" t="s">
        <v>128</v>
      </c>
      <c r="N6" s="18" t="s">
        <v>129</v>
      </c>
      <c r="O6" s="18" t="s">
        <v>130</v>
      </c>
      <c r="P6" s="18" t="s">
        <v>131</v>
      </c>
      <c r="Q6" s="18" t="s">
        <v>132</v>
      </c>
      <c r="R6" s="18" t="s">
        <v>133</v>
      </c>
      <c r="S6" s="18" t="s">
        <v>134</v>
      </c>
    </row>
    <row r="7" spans="1:59" x14ac:dyDescent="0.2">
      <c r="A7" s="19" t="s">
        <v>135</v>
      </c>
      <c r="B7" s="21" t="s">
        <v>105</v>
      </c>
      <c r="C7" s="22" t="s">
        <v>106</v>
      </c>
      <c r="D7" s="23"/>
      <c r="E7" s="27"/>
      <c r="F7" s="56"/>
      <c r="G7" s="31">
        <f>SUM(G8:G16)</f>
        <v>0</v>
      </c>
      <c r="H7" s="31"/>
      <c r="I7" s="31">
        <f>SUM(I8:I16)</f>
        <v>25345</v>
      </c>
      <c r="J7" s="31"/>
      <c r="K7" s="31">
        <f>SUM(K8:K16)</f>
        <v>4800</v>
      </c>
      <c r="L7" s="31"/>
      <c r="M7" s="31">
        <f>SUM(M8:M16)</f>
        <v>0</v>
      </c>
      <c r="N7" s="31"/>
      <c r="O7" s="31">
        <f>SUM(O8:O16)</f>
        <v>0</v>
      </c>
      <c r="P7" s="31"/>
      <c r="Q7" s="31">
        <f>SUM(Q8:Q16)</f>
        <v>0</v>
      </c>
      <c r="R7" s="32"/>
      <c r="S7" s="31"/>
      <c r="AD7" t="s">
        <v>136</v>
      </c>
    </row>
    <row r="8" spans="1:59" outlineLevel="1" x14ac:dyDescent="0.2">
      <c r="A8" s="14">
        <v>1</v>
      </c>
      <c r="B8" s="14" t="s">
        <v>769</v>
      </c>
      <c r="C8" s="42" t="s">
        <v>770</v>
      </c>
      <c r="D8" s="24" t="s">
        <v>723</v>
      </c>
      <c r="E8" s="28">
        <v>8</v>
      </c>
      <c r="F8" s="57"/>
      <c r="G8" s="33">
        <f t="shared" ref="G8:G16" si="0">ROUND(E8*F8,2)</f>
        <v>0</v>
      </c>
      <c r="H8" s="33">
        <v>0</v>
      </c>
      <c r="I8" s="33">
        <f t="shared" ref="I8:I16" si="1">ROUND(E8*H8,2)</f>
        <v>0</v>
      </c>
      <c r="J8" s="33">
        <v>350</v>
      </c>
      <c r="K8" s="33">
        <f t="shared" ref="K8:K16" si="2">ROUND(E8*J8,2)</f>
        <v>2800</v>
      </c>
      <c r="L8" s="33">
        <v>21</v>
      </c>
      <c r="M8" s="33">
        <f t="shared" ref="M8:M16" si="3">G8*(1+L8/100)</f>
        <v>0</v>
      </c>
      <c r="N8" s="33">
        <v>0</v>
      </c>
      <c r="O8" s="33">
        <f t="shared" ref="O8:O16" si="4">ROUND(E8*N8,2)</f>
        <v>0</v>
      </c>
      <c r="P8" s="33">
        <v>0</v>
      </c>
      <c r="Q8" s="33">
        <f t="shared" ref="Q8:Q16" si="5">ROUND(E8*P8,2)</f>
        <v>0</v>
      </c>
      <c r="R8" s="34"/>
      <c r="S8" s="33" t="s">
        <v>166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s">
        <v>771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pans="1:59" outlineLevel="1" x14ac:dyDescent="0.2">
      <c r="A9" s="14">
        <v>2</v>
      </c>
      <c r="B9" s="14" t="s">
        <v>772</v>
      </c>
      <c r="C9" s="42" t="s">
        <v>722</v>
      </c>
      <c r="D9" s="24" t="s">
        <v>723</v>
      </c>
      <c r="E9" s="28">
        <v>8</v>
      </c>
      <c r="F9" s="57"/>
      <c r="G9" s="33">
        <f t="shared" si="0"/>
        <v>0</v>
      </c>
      <c r="H9" s="33">
        <v>0</v>
      </c>
      <c r="I9" s="33">
        <f t="shared" si="1"/>
        <v>0</v>
      </c>
      <c r="J9" s="33">
        <v>250</v>
      </c>
      <c r="K9" s="33">
        <f t="shared" si="2"/>
        <v>2000</v>
      </c>
      <c r="L9" s="33">
        <v>21</v>
      </c>
      <c r="M9" s="33">
        <f t="shared" si="3"/>
        <v>0</v>
      </c>
      <c r="N9" s="33">
        <v>0</v>
      </c>
      <c r="O9" s="33">
        <f t="shared" si="4"/>
        <v>0</v>
      </c>
      <c r="P9" s="33">
        <v>0</v>
      </c>
      <c r="Q9" s="33">
        <f t="shared" si="5"/>
        <v>0</v>
      </c>
      <c r="R9" s="34"/>
      <c r="S9" s="33" t="s">
        <v>166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s">
        <v>771</v>
      </c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ht="45" outlineLevel="1" x14ac:dyDescent="0.2">
      <c r="A10" s="14">
        <v>3</v>
      </c>
      <c r="B10" s="14" t="s">
        <v>773</v>
      </c>
      <c r="C10" s="42" t="s">
        <v>774</v>
      </c>
      <c r="D10" s="24" t="s">
        <v>191</v>
      </c>
      <c r="E10" s="28">
        <v>7</v>
      </c>
      <c r="F10" s="57"/>
      <c r="G10" s="33">
        <f t="shared" si="0"/>
        <v>0</v>
      </c>
      <c r="H10" s="33">
        <v>320</v>
      </c>
      <c r="I10" s="33">
        <f t="shared" si="1"/>
        <v>2240</v>
      </c>
      <c r="J10" s="33">
        <v>0</v>
      </c>
      <c r="K10" s="33">
        <f t="shared" si="2"/>
        <v>0</v>
      </c>
      <c r="L10" s="33">
        <v>21</v>
      </c>
      <c r="M10" s="33">
        <f t="shared" si="3"/>
        <v>0</v>
      </c>
      <c r="N10" s="33">
        <v>0</v>
      </c>
      <c r="O10" s="33">
        <f t="shared" si="4"/>
        <v>0</v>
      </c>
      <c r="P10" s="33">
        <v>0</v>
      </c>
      <c r="Q10" s="33">
        <f t="shared" si="5"/>
        <v>0</v>
      </c>
      <c r="R10" s="34"/>
      <c r="S10" s="33" t="s">
        <v>166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s">
        <v>775</v>
      </c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59" ht="45" outlineLevel="1" x14ac:dyDescent="0.2">
      <c r="A11" s="14">
        <v>4</v>
      </c>
      <c r="B11" s="14" t="s">
        <v>776</v>
      </c>
      <c r="C11" s="42" t="s">
        <v>777</v>
      </c>
      <c r="D11" s="24" t="s">
        <v>191</v>
      </c>
      <c r="E11" s="28">
        <v>10</v>
      </c>
      <c r="F11" s="57"/>
      <c r="G11" s="33">
        <f t="shared" si="0"/>
        <v>0</v>
      </c>
      <c r="H11" s="33">
        <v>290</v>
      </c>
      <c r="I11" s="33">
        <f t="shared" si="1"/>
        <v>2900</v>
      </c>
      <c r="J11" s="33">
        <v>0</v>
      </c>
      <c r="K11" s="33">
        <f t="shared" si="2"/>
        <v>0</v>
      </c>
      <c r="L11" s="33">
        <v>21</v>
      </c>
      <c r="M11" s="33">
        <f t="shared" si="3"/>
        <v>0</v>
      </c>
      <c r="N11" s="33">
        <v>0</v>
      </c>
      <c r="O11" s="33">
        <f t="shared" si="4"/>
        <v>0</v>
      </c>
      <c r="P11" s="33">
        <v>0</v>
      </c>
      <c r="Q11" s="33">
        <f t="shared" si="5"/>
        <v>0</v>
      </c>
      <c r="R11" s="34"/>
      <c r="S11" s="33" t="s">
        <v>166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s">
        <v>775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pans="1:59" ht="22.5" outlineLevel="1" x14ac:dyDescent="0.2">
      <c r="A12" s="14">
        <v>5</v>
      </c>
      <c r="B12" s="14" t="s">
        <v>778</v>
      </c>
      <c r="C12" s="42" t="s">
        <v>779</v>
      </c>
      <c r="D12" s="24" t="s">
        <v>716</v>
      </c>
      <c r="E12" s="28">
        <v>1</v>
      </c>
      <c r="F12" s="57"/>
      <c r="G12" s="33">
        <f t="shared" si="0"/>
        <v>0</v>
      </c>
      <c r="H12" s="33">
        <v>4850</v>
      </c>
      <c r="I12" s="33">
        <f t="shared" si="1"/>
        <v>4850</v>
      </c>
      <c r="J12" s="33">
        <v>0</v>
      </c>
      <c r="K12" s="33">
        <f t="shared" si="2"/>
        <v>0</v>
      </c>
      <c r="L12" s="33">
        <v>21</v>
      </c>
      <c r="M12" s="33">
        <f t="shared" si="3"/>
        <v>0</v>
      </c>
      <c r="N12" s="33">
        <v>0</v>
      </c>
      <c r="O12" s="33">
        <f t="shared" si="4"/>
        <v>0</v>
      </c>
      <c r="P12" s="33">
        <v>0</v>
      </c>
      <c r="Q12" s="33">
        <f t="shared" si="5"/>
        <v>0</v>
      </c>
      <c r="R12" s="34"/>
      <c r="S12" s="33" t="s">
        <v>166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s">
        <v>775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1:59" outlineLevel="1" x14ac:dyDescent="0.2">
      <c r="A13" s="14">
        <v>6</v>
      </c>
      <c r="B13" s="14" t="s">
        <v>772</v>
      </c>
      <c r="C13" s="42" t="s">
        <v>780</v>
      </c>
      <c r="D13" s="24" t="s">
        <v>716</v>
      </c>
      <c r="E13" s="28">
        <v>7</v>
      </c>
      <c r="F13" s="57"/>
      <c r="G13" s="33">
        <f t="shared" si="0"/>
        <v>0</v>
      </c>
      <c r="H13" s="33">
        <v>215</v>
      </c>
      <c r="I13" s="33">
        <f t="shared" si="1"/>
        <v>1505</v>
      </c>
      <c r="J13" s="33">
        <v>0</v>
      </c>
      <c r="K13" s="33">
        <f t="shared" si="2"/>
        <v>0</v>
      </c>
      <c r="L13" s="33">
        <v>21</v>
      </c>
      <c r="M13" s="33">
        <f t="shared" si="3"/>
        <v>0</v>
      </c>
      <c r="N13" s="33">
        <v>0</v>
      </c>
      <c r="O13" s="33">
        <f t="shared" si="4"/>
        <v>0</v>
      </c>
      <c r="P13" s="33">
        <v>0</v>
      </c>
      <c r="Q13" s="33">
        <f t="shared" si="5"/>
        <v>0</v>
      </c>
      <c r="R13" s="34"/>
      <c r="S13" s="33" t="s">
        <v>166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s">
        <v>775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 ht="33.75" outlineLevel="1" x14ac:dyDescent="0.2">
      <c r="A14" s="14">
        <v>7</v>
      </c>
      <c r="B14" s="14" t="s">
        <v>781</v>
      </c>
      <c r="C14" s="42" t="s">
        <v>782</v>
      </c>
      <c r="D14" s="24" t="s">
        <v>716</v>
      </c>
      <c r="E14" s="28">
        <v>1</v>
      </c>
      <c r="F14" s="57"/>
      <c r="G14" s="33">
        <f t="shared" si="0"/>
        <v>0</v>
      </c>
      <c r="H14" s="33">
        <v>5600</v>
      </c>
      <c r="I14" s="33">
        <f t="shared" si="1"/>
        <v>5600</v>
      </c>
      <c r="J14" s="33">
        <v>0</v>
      </c>
      <c r="K14" s="33">
        <f t="shared" si="2"/>
        <v>0</v>
      </c>
      <c r="L14" s="33">
        <v>21</v>
      </c>
      <c r="M14" s="33">
        <f t="shared" si="3"/>
        <v>0</v>
      </c>
      <c r="N14" s="33">
        <v>0</v>
      </c>
      <c r="O14" s="33">
        <f t="shared" si="4"/>
        <v>0</v>
      </c>
      <c r="P14" s="33">
        <v>0</v>
      </c>
      <c r="Q14" s="33">
        <f t="shared" si="5"/>
        <v>0</v>
      </c>
      <c r="R14" s="34"/>
      <c r="S14" s="33" t="s">
        <v>166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s">
        <v>775</v>
      </c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pans="1:59" ht="22.5" outlineLevel="1" x14ac:dyDescent="0.2">
      <c r="A15" s="14">
        <v>8</v>
      </c>
      <c r="B15" s="14" t="s">
        <v>783</v>
      </c>
      <c r="C15" s="42" t="s">
        <v>784</v>
      </c>
      <c r="D15" s="24" t="s">
        <v>716</v>
      </c>
      <c r="E15" s="28">
        <v>1</v>
      </c>
      <c r="F15" s="57"/>
      <c r="G15" s="33">
        <f t="shared" si="0"/>
        <v>0</v>
      </c>
      <c r="H15" s="33">
        <v>650</v>
      </c>
      <c r="I15" s="33">
        <f t="shared" si="1"/>
        <v>650</v>
      </c>
      <c r="J15" s="33">
        <v>0</v>
      </c>
      <c r="K15" s="33">
        <f t="shared" si="2"/>
        <v>0</v>
      </c>
      <c r="L15" s="33">
        <v>21</v>
      </c>
      <c r="M15" s="33">
        <f t="shared" si="3"/>
        <v>0</v>
      </c>
      <c r="N15" s="33">
        <v>0</v>
      </c>
      <c r="O15" s="33">
        <f t="shared" si="4"/>
        <v>0</v>
      </c>
      <c r="P15" s="33">
        <v>0</v>
      </c>
      <c r="Q15" s="33">
        <f t="shared" si="5"/>
        <v>0</v>
      </c>
      <c r="R15" s="34"/>
      <c r="S15" s="33" t="s">
        <v>166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s">
        <v>775</v>
      </c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</row>
    <row r="16" spans="1:59" ht="33.75" outlineLevel="1" x14ac:dyDescent="0.2">
      <c r="A16" s="37">
        <v>9</v>
      </c>
      <c r="B16" s="37" t="s">
        <v>785</v>
      </c>
      <c r="C16" s="45" t="s">
        <v>786</v>
      </c>
      <c r="D16" s="38" t="s">
        <v>716</v>
      </c>
      <c r="E16" s="39">
        <v>8</v>
      </c>
      <c r="F16" s="59"/>
      <c r="G16" s="40">
        <f t="shared" si="0"/>
        <v>0</v>
      </c>
      <c r="H16" s="40">
        <v>950</v>
      </c>
      <c r="I16" s="40">
        <f t="shared" si="1"/>
        <v>7600</v>
      </c>
      <c r="J16" s="40">
        <v>0</v>
      </c>
      <c r="K16" s="40">
        <f t="shared" si="2"/>
        <v>0</v>
      </c>
      <c r="L16" s="40">
        <v>21</v>
      </c>
      <c r="M16" s="40">
        <f t="shared" si="3"/>
        <v>0</v>
      </c>
      <c r="N16" s="40">
        <v>0</v>
      </c>
      <c r="O16" s="40">
        <f t="shared" si="4"/>
        <v>0</v>
      </c>
      <c r="P16" s="40">
        <v>0</v>
      </c>
      <c r="Q16" s="40">
        <f t="shared" si="5"/>
        <v>0</v>
      </c>
      <c r="R16" s="41"/>
      <c r="S16" s="40" t="s">
        <v>166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775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1:30" x14ac:dyDescent="0.2">
      <c r="A17" s="1"/>
      <c r="B17" s="2" t="s">
        <v>687</v>
      </c>
      <c r="C17" s="46" t="s">
        <v>687</v>
      </c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AB17">
        <v>15</v>
      </c>
      <c r="AC17">
        <v>21</v>
      </c>
    </row>
    <row r="18" spans="1:30" x14ac:dyDescent="0.2">
      <c r="C18" s="47"/>
      <c r="D18" s="6"/>
      <c r="AD18" t="s">
        <v>688</v>
      </c>
    </row>
    <row r="19" spans="1:30" x14ac:dyDescent="0.2">
      <c r="D19" s="6"/>
    </row>
    <row r="20" spans="1:30" x14ac:dyDescent="0.2">
      <c r="D20" s="6"/>
    </row>
    <row r="21" spans="1:30" x14ac:dyDescent="0.2">
      <c r="D21" s="6"/>
    </row>
    <row r="22" spans="1:30" x14ac:dyDescent="0.2">
      <c r="D22" s="6"/>
    </row>
    <row r="23" spans="1:30" x14ac:dyDescent="0.2">
      <c r="D23" s="6"/>
    </row>
    <row r="24" spans="1:30" x14ac:dyDescent="0.2">
      <c r="D24" s="6"/>
    </row>
    <row r="25" spans="1:30" x14ac:dyDescent="0.2">
      <c r="D25" s="6"/>
    </row>
    <row r="26" spans="1:30" x14ac:dyDescent="0.2">
      <c r="D26" s="6"/>
    </row>
    <row r="27" spans="1:30" x14ac:dyDescent="0.2">
      <c r="D27" s="6"/>
    </row>
    <row r="28" spans="1:30" x14ac:dyDescent="0.2">
      <c r="D28" s="6"/>
    </row>
    <row r="29" spans="1:30" x14ac:dyDescent="0.2">
      <c r="D29" s="6"/>
    </row>
    <row r="30" spans="1:30" x14ac:dyDescent="0.2">
      <c r="D30" s="6"/>
    </row>
    <row r="31" spans="1:30" x14ac:dyDescent="0.2">
      <c r="D31" s="6"/>
    </row>
    <row r="32" spans="1:30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sheetProtection algorithmName="SHA-512" hashValue="Ibywp4E4XczBTShdx4Xqmf7cAcm/G3g5nMhPPzG+RUe9nxSeRE6danHG+Uqzj5xCsVyX8Dgqc0eIsNOIS9gsbg==" saltValue="4ac+Zj00mQbocvN/V+DVJQ==" spinCount="100000" sheet="1" objects="1" scenarios="1"/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G4992"/>
  <sheetViews>
    <sheetView workbookViewId="0">
      <selection activeCell="E8" sqref="E8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8" max="38" width="0" hidden="1" customWidth="1"/>
  </cols>
  <sheetData>
    <row r="1" spans="1:59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D1" t="s">
        <v>114</v>
      </c>
    </row>
    <row r="2" spans="1:59" ht="24.95" customHeight="1" x14ac:dyDescent="0.2">
      <c r="A2" s="8" t="s">
        <v>8</v>
      </c>
      <c r="B2" s="48" t="s">
        <v>41</v>
      </c>
      <c r="C2" s="261" t="s">
        <v>1006</v>
      </c>
      <c r="D2" s="262"/>
      <c r="E2" s="262"/>
      <c r="F2" s="262"/>
      <c r="G2" s="263"/>
      <c r="AD2" t="s">
        <v>115</v>
      </c>
    </row>
    <row r="3" spans="1:59" ht="24.95" customHeight="1" x14ac:dyDescent="0.2">
      <c r="A3" s="8" t="s">
        <v>9</v>
      </c>
      <c r="B3" s="48" t="s">
        <v>43</v>
      </c>
      <c r="C3" s="261" t="s">
        <v>44</v>
      </c>
      <c r="D3" s="262"/>
      <c r="E3" s="262"/>
      <c r="F3" s="262"/>
      <c r="G3" s="263"/>
      <c r="AD3" t="s">
        <v>116</v>
      </c>
    </row>
    <row r="4" spans="1:59" ht="24.95" customHeight="1" x14ac:dyDescent="0.2">
      <c r="A4" s="10" t="s">
        <v>10</v>
      </c>
      <c r="B4" s="55" t="s">
        <v>1003</v>
      </c>
      <c r="C4" s="267" t="s">
        <v>1004</v>
      </c>
      <c r="D4" s="265"/>
      <c r="E4" s="265"/>
      <c r="F4" s="265"/>
      <c r="G4" s="266"/>
      <c r="AD4" t="s">
        <v>117</v>
      </c>
    </row>
    <row r="5" spans="1:59" x14ac:dyDescent="0.2">
      <c r="D5" s="6"/>
    </row>
    <row r="6" spans="1:59" ht="38.25" x14ac:dyDescent="0.2">
      <c r="A6" s="17" t="s">
        <v>118</v>
      </c>
      <c r="B6" s="15" t="s">
        <v>119</v>
      </c>
      <c r="C6" s="15" t="s">
        <v>120</v>
      </c>
      <c r="D6" s="16" t="s">
        <v>121</v>
      </c>
      <c r="E6" s="17" t="s">
        <v>122</v>
      </c>
      <c r="F6" s="60" t="s">
        <v>123</v>
      </c>
      <c r="G6" s="17" t="s">
        <v>124</v>
      </c>
      <c r="H6" s="18" t="s">
        <v>32</v>
      </c>
      <c r="I6" s="18" t="s">
        <v>125</v>
      </c>
      <c r="J6" s="18" t="s">
        <v>33</v>
      </c>
      <c r="K6" s="18" t="s">
        <v>126</v>
      </c>
      <c r="L6" s="18" t="s">
        <v>127</v>
      </c>
      <c r="M6" s="18" t="s">
        <v>128</v>
      </c>
      <c r="N6" s="18" t="s">
        <v>129</v>
      </c>
      <c r="O6" s="18" t="s">
        <v>130</v>
      </c>
      <c r="P6" s="18" t="s">
        <v>131</v>
      </c>
      <c r="Q6" s="18" t="s">
        <v>132</v>
      </c>
      <c r="R6" s="18" t="s">
        <v>133</v>
      </c>
      <c r="S6" s="18" t="s">
        <v>134</v>
      </c>
    </row>
    <row r="7" spans="1:59" x14ac:dyDescent="0.2">
      <c r="A7" s="19" t="s">
        <v>135</v>
      </c>
      <c r="B7" s="21" t="s">
        <v>1000</v>
      </c>
      <c r="C7" s="22" t="s">
        <v>1001</v>
      </c>
      <c r="D7" s="23"/>
      <c r="E7" s="27"/>
      <c r="F7" s="56"/>
      <c r="G7" s="31">
        <f>SUM(G8:G8)</f>
        <v>0</v>
      </c>
      <c r="H7" s="31"/>
      <c r="I7" s="31">
        <f>SUM(I8:I8)</f>
        <v>0</v>
      </c>
      <c r="J7" s="31"/>
      <c r="K7" s="31">
        <f>SUM(K8:K8)</f>
        <v>350</v>
      </c>
      <c r="L7" s="31"/>
      <c r="M7" s="31">
        <f>SUM(M8:M8)</f>
        <v>0</v>
      </c>
      <c r="N7" s="31"/>
      <c r="O7" s="31">
        <f>SUM(O8:O8)</f>
        <v>0</v>
      </c>
      <c r="P7" s="31"/>
      <c r="Q7" s="31">
        <f>SUM(Q8:Q8)</f>
        <v>0</v>
      </c>
      <c r="R7" s="32"/>
      <c r="S7" s="31"/>
      <c r="AD7" t="s">
        <v>136</v>
      </c>
    </row>
    <row r="8" spans="1:59" outlineLevel="1" x14ac:dyDescent="0.2">
      <c r="A8" s="49">
        <v>1</v>
      </c>
      <c r="B8" s="50">
        <v>3300001</v>
      </c>
      <c r="C8" s="51" t="s">
        <v>1002</v>
      </c>
      <c r="D8" s="52" t="s">
        <v>701</v>
      </c>
      <c r="E8" s="53">
        <v>1</v>
      </c>
      <c r="F8" s="61"/>
      <c r="G8" s="54">
        <f t="shared" ref="G8" si="0">ROUND(E8*F8,2)</f>
        <v>0</v>
      </c>
      <c r="H8" s="33">
        <v>0</v>
      </c>
      <c r="I8" s="33">
        <f t="shared" ref="I8" si="1">ROUND(E8*H8,2)</f>
        <v>0</v>
      </c>
      <c r="J8" s="33">
        <v>350</v>
      </c>
      <c r="K8" s="33">
        <f t="shared" ref="K8" si="2">ROUND(E8*J8,2)</f>
        <v>350</v>
      </c>
      <c r="L8" s="33">
        <v>21</v>
      </c>
      <c r="M8" s="33">
        <f t="shared" ref="M8" si="3">G8*(1+L8/100)</f>
        <v>0</v>
      </c>
      <c r="N8" s="33">
        <v>0</v>
      </c>
      <c r="O8" s="33">
        <f t="shared" ref="O8" si="4">ROUND(E8*N8,2)</f>
        <v>0</v>
      </c>
      <c r="P8" s="33">
        <v>0</v>
      </c>
      <c r="Q8" s="33">
        <f t="shared" ref="Q8" si="5">ROUND(E8*P8,2)</f>
        <v>0</v>
      </c>
      <c r="R8" s="34"/>
      <c r="S8" s="33" t="s">
        <v>166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s">
        <v>771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pans="1:59" x14ac:dyDescent="0.2">
      <c r="A9" s="1"/>
      <c r="B9" s="2" t="s">
        <v>687</v>
      </c>
      <c r="C9" s="46" t="s">
        <v>687</v>
      </c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AB9">
        <v>15</v>
      </c>
      <c r="AC9">
        <v>21</v>
      </c>
    </row>
    <row r="10" spans="1:59" x14ac:dyDescent="0.2">
      <c r="C10" s="47"/>
      <c r="D10" s="6"/>
      <c r="AD10" t="s">
        <v>688</v>
      </c>
    </row>
    <row r="11" spans="1:59" x14ac:dyDescent="0.2">
      <c r="D11" s="6"/>
    </row>
    <row r="12" spans="1:59" x14ac:dyDescent="0.2">
      <c r="D12" s="6"/>
    </row>
    <row r="13" spans="1:59" x14ac:dyDescent="0.2">
      <c r="D13" s="6"/>
    </row>
    <row r="14" spans="1:59" x14ac:dyDescent="0.2">
      <c r="D14" s="6"/>
    </row>
    <row r="15" spans="1:59" x14ac:dyDescent="0.2">
      <c r="D15" s="6"/>
    </row>
    <row r="16" spans="1:59" x14ac:dyDescent="0.2">
      <c r="D16" s="6"/>
    </row>
    <row r="17" spans="4:4" x14ac:dyDescent="0.2">
      <c r="D17" s="6"/>
    </row>
    <row r="18" spans="4:4" x14ac:dyDescent="0.2">
      <c r="D18" s="6"/>
    </row>
    <row r="19" spans="4:4" x14ac:dyDescent="0.2">
      <c r="D19" s="6"/>
    </row>
    <row r="20" spans="4:4" x14ac:dyDescent="0.2">
      <c r="D20" s="6"/>
    </row>
    <row r="21" spans="4:4" x14ac:dyDescent="0.2">
      <c r="D21" s="6"/>
    </row>
    <row r="22" spans="4:4" x14ac:dyDescent="0.2">
      <c r="D22" s="6"/>
    </row>
    <row r="23" spans="4:4" x14ac:dyDescent="0.2">
      <c r="D23" s="6"/>
    </row>
    <row r="24" spans="4:4" x14ac:dyDescent="0.2">
      <c r="D24" s="6"/>
    </row>
    <row r="25" spans="4:4" x14ac:dyDescent="0.2">
      <c r="D25" s="6"/>
    </row>
    <row r="26" spans="4:4" x14ac:dyDescent="0.2">
      <c r="D26" s="6"/>
    </row>
    <row r="27" spans="4:4" x14ac:dyDescent="0.2">
      <c r="D27" s="6"/>
    </row>
    <row r="28" spans="4:4" x14ac:dyDescent="0.2">
      <c r="D28" s="6"/>
    </row>
    <row r="29" spans="4:4" x14ac:dyDescent="0.2">
      <c r="D29" s="6"/>
    </row>
    <row r="30" spans="4:4" x14ac:dyDescent="0.2">
      <c r="D30" s="6"/>
    </row>
    <row r="31" spans="4:4" x14ac:dyDescent="0.2">
      <c r="D31" s="6"/>
    </row>
    <row r="32" spans="4:4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</sheetData>
  <sheetProtection algorithmName="SHA-512" hashValue="o8WkDCw50dOF1LqeinhXoF/XmFKJIo7Ug+s8F7BzR1JRXRYw5xcmOQXOiVaPB+q0Gury3XaSo5mCVCeOZgNAzg==" saltValue="v9XVltPz4Do7aMGmOmMxFQ==" spinCount="100000" sheet="1" objects="1" scenarios="1"/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G5000"/>
  <sheetViews>
    <sheetView tabSelected="1" workbookViewId="0">
      <pane ySplit="6" topLeftCell="A7" activePane="bottomLeft" state="frozen"/>
      <selection pane="bottomLeft" activeCell="F105" sqref="F105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8" max="38" width="0" hidden="1" customWidth="1"/>
  </cols>
  <sheetData>
    <row r="1" spans="1:59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D1" t="s">
        <v>114</v>
      </c>
    </row>
    <row r="2" spans="1:59" ht="24.95" customHeight="1" x14ac:dyDescent="0.2">
      <c r="A2" s="8" t="s">
        <v>8</v>
      </c>
      <c r="B2" s="7" t="s">
        <v>41</v>
      </c>
      <c r="C2" s="261" t="s">
        <v>1006</v>
      </c>
      <c r="D2" s="262"/>
      <c r="E2" s="262"/>
      <c r="F2" s="262"/>
      <c r="G2" s="263"/>
      <c r="AD2" t="s">
        <v>115</v>
      </c>
    </row>
    <row r="3" spans="1:59" ht="24.95" customHeight="1" x14ac:dyDescent="0.2">
      <c r="A3" s="8" t="s">
        <v>9</v>
      </c>
      <c r="B3" s="7" t="s">
        <v>43</v>
      </c>
      <c r="C3" s="261" t="s">
        <v>44</v>
      </c>
      <c r="D3" s="262"/>
      <c r="E3" s="262"/>
      <c r="F3" s="262"/>
      <c r="G3" s="263"/>
      <c r="AD3" t="s">
        <v>116</v>
      </c>
    </row>
    <row r="4" spans="1:59" ht="24.95" customHeight="1" x14ac:dyDescent="0.2">
      <c r="A4" s="10" t="s">
        <v>10</v>
      </c>
      <c r="B4" s="11" t="s">
        <v>50</v>
      </c>
      <c r="C4" s="264" t="s">
        <v>51</v>
      </c>
      <c r="D4" s="265"/>
      <c r="E4" s="265"/>
      <c r="F4" s="265"/>
      <c r="G4" s="266"/>
      <c r="AD4" t="s">
        <v>117</v>
      </c>
    </row>
    <row r="5" spans="1:59" x14ac:dyDescent="0.2">
      <c r="D5" s="6"/>
    </row>
    <row r="6" spans="1:59" ht="38.25" x14ac:dyDescent="0.2">
      <c r="A6" s="17" t="s">
        <v>118</v>
      </c>
      <c r="B6" s="15" t="s">
        <v>119</v>
      </c>
      <c r="C6" s="15" t="s">
        <v>120</v>
      </c>
      <c r="D6" s="16" t="s">
        <v>121</v>
      </c>
      <c r="E6" s="17" t="s">
        <v>122</v>
      </c>
      <c r="F6" s="60" t="s">
        <v>123</v>
      </c>
      <c r="G6" s="17" t="s">
        <v>124</v>
      </c>
      <c r="H6" s="18" t="s">
        <v>32</v>
      </c>
      <c r="I6" s="18" t="s">
        <v>125</v>
      </c>
      <c r="J6" s="18" t="s">
        <v>33</v>
      </c>
      <c r="K6" s="18" t="s">
        <v>126</v>
      </c>
      <c r="L6" s="18" t="s">
        <v>127</v>
      </c>
      <c r="M6" s="18" t="s">
        <v>128</v>
      </c>
      <c r="N6" s="18" t="s">
        <v>129</v>
      </c>
      <c r="O6" s="18" t="s">
        <v>130</v>
      </c>
      <c r="P6" s="18" t="s">
        <v>131</v>
      </c>
      <c r="Q6" s="18" t="s">
        <v>132</v>
      </c>
      <c r="R6" s="18" t="s">
        <v>133</v>
      </c>
      <c r="S6" s="18" t="s">
        <v>134</v>
      </c>
    </row>
    <row r="7" spans="1:59" x14ac:dyDescent="0.2">
      <c r="A7" s="19" t="s">
        <v>135</v>
      </c>
      <c r="B7" s="21" t="s">
        <v>101</v>
      </c>
      <c r="C7" s="22" t="s">
        <v>102</v>
      </c>
      <c r="D7" s="23"/>
      <c r="E7" s="27"/>
      <c r="F7" s="56"/>
      <c r="G7" s="31">
        <f>SUM(G8:G57)</f>
        <v>0</v>
      </c>
      <c r="H7" s="31"/>
      <c r="I7" s="31">
        <f>SUM(I8:I57)</f>
        <v>2541.1299999999997</v>
      </c>
      <c r="J7" s="31"/>
      <c r="K7" s="31">
        <f>SUM(K8:K57)</f>
        <v>131188.09</v>
      </c>
      <c r="L7" s="31"/>
      <c r="M7" s="31">
        <f>SUM(M8:M57)</f>
        <v>0</v>
      </c>
      <c r="N7" s="31"/>
      <c r="O7" s="31">
        <f>SUM(O8:O57)</f>
        <v>0.14000000000000001</v>
      </c>
      <c r="P7" s="31"/>
      <c r="Q7" s="31">
        <f>SUM(Q8:Q57)</f>
        <v>0.31000000000000005</v>
      </c>
      <c r="R7" s="32"/>
      <c r="S7" s="31"/>
      <c r="AD7" t="s">
        <v>136</v>
      </c>
    </row>
    <row r="8" spans="1:59" outlineLevel="1" x14ac:dyDescent="0.2">
      <c r="A8" s="14">
        <v>1</v>
      </c>
      <c r="B8" s="14" t="s">
        <v>787</v>
      </c>
      <c r="C8" s="42" t="s">
        <v>788</v>
      </c>
      <c r="D8" s="24" t="s">
        <v>191</v>
      </c>
      <c r="E8" s="28">
        <v>5</v>
      </c>
      <c r="F8" s="57"/>
      <c r="G8" s="33">
        <f t="shared" ref="G8:G39" si="0">ROUND(E8*F8,2)</f>
        <v>0</v>
      </c>
      <c r="H8" s="33">
        <v>0</v>
      </c>
      <c r="I8" s="33">
        <f t="shared" ref="I8:I39" si="1">ROUND(E8*H8,2)</f>
        <v>0</v>
      </c>
      <c r="J8" s="33">
        <v>42.4</v>
      </c>
      <c r="K8" s="33">
        <f t="shared" ref="K8:K39" si="2">ROUND(E8*J8,2)</f>
        <v>212</v>
      </c>
      <c r="L8" s="33">
        <v>21</v>
      </c>
      <c r="M8" s="33">
        <f t="shared" ref="M8:M39" si="3">G8*(1+L8/100)</f>
        <v>0</v>
      </c>
      <c r="N8" s="33">
        <v>0</v>
      </c>
      <c r="O8" s="33">
        <f t="shared" ref="O8:O39" si="4">ROUND(E8*N8,2)</f>
        <v>0</v>
      </c>
      <c r="P8" s="33">
        <v>0</v>
      </c>
      <c r="Q8" s="33">
        <f t="shared" ref="Q8:Q39" si="5">ROUND(E8*P8,2)</f>
        <v>0</v>
      </c>
      <c r="R8" s="34"/>
      <c r="S8" s="33" t="s">
        <v>166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s">
        <v>771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pans="1:59" outlineLevel="1" x14ac:dyDescent="0.2">
      <c r="A9" s="14">
        <v>2</v>
      </c>
      <c r="B9" s="14" t="s">
        <v>789</v>
      </c>
      <c r="C9" s="42" t="s">
        <v>790</v>
      </c>
      <c r="D9" s="24" t="s">
        <v>191</v>
      </c>
      <c r="E9" s="28">
        <v>91</v>
      </c>
      <c r="F9" s="57"/>
      <c r="G9" s="33">
        <f t="shared" si="0"/>
        <v>0</v>
      </c>
      <c r="H9" s="33">
        <v>0</v>
      </c>
      <c r="I9" s="33">
        <f t="shared" si="1"/>
        <v>0</v>
      </c>
      <c r="J9" s="33">
        <v>90.3</v>
      </c>
      <c r="K9" s="33">
        <f t="shared" si="2"/>
        <v>8217.2999999999993</v>
      </c>
      <c r="L9" s="33">
        <v>21</v>
      </c>
      <c r="M9" s="33">
        <f t="shared" si="3"/>
        <v>0</v>
      </c>
      <c r="N9" s="33">
        <v>0</v>
      </c>
      <c r="O9" s="33">
        <f t="shared" si="4"/>
        <v>0</v>
      </c>
      <c r="P9" s="33">
        <v>0</v>
      </c>
      <c r="Q9" s="33">
        <f t="shared" si="5"/>
        <v>0</v>
      </c>
      <c r="R9" s="34"/>
      <c r="S9" s="33" t="s">
        <v>166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s">
        <v>771</v>
      </c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outlineLevel="1" x14ac:dyDescent="0.2">
      <c r="A10" s="14">
        <v>3</v>
      </c>
      <c r="B10" s="14" t="s">
        <v>791</v>
      </c>
      <c r="C10" s="42" t="s">
        <v>792</v>
      </c>
      <c r="D10" s="24" t="s">
        <v>191</v>
      </c>
      <c r="E10" s="28">
        <v>2</v>
      </c>
      <c r="F10" s="57"/>
      <c r="G10" s="33">
        <f t="shared" si="0"/>
        <v>0</v>
      </c>
      <c r="H10" s="33">
        <v>0</v>
      </c>
      <c r="I10" s="33">
        <f t="shared" si="1"/>
        <v>0</v>
      </c>
      <c r="J10" s="33">
        <v>116.5</v>
      </c>
      <c r="K10" s="33">
        <f t="shared" si="2"/>
        <v>233</v>
      </c>
      <c r="L10" s="33">
        <v>21</v>
      </c>
      <c r="M10" s="33">
        <f t="shared" si="3"/>
        <v>0</v>
      </c>
      <c r="N10" s="33">
        <v>0</v>
      </c>
      <c r="O10" s="33">
        <f t="shared" si="4"/>
        <v>0</v>
      </c>
      <c r="P10" s="33">
        <v>0</v>
      </c>
      <c r="Q10" s="33">
        <f t="shared" si="5"/>
        <v>0</v>
      </c>
      <c r="R10" s="34"/>
      <c r="S10" s="33" t="s">
        <v>166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s">
        <v>771</v>
      </c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59" outlineLevel="1" x14ac:dyDescent="0.2">
      <c r="A11" s="14">
        <v>4</v>
      </c>
      <c r="B11" s="14" t="s">
        <v>793</v>
      </c>
      <c r="C11" s="42" t="s">
        <v>794</v>
      </c>
      <c r="D11" s="24" t="s">
        <v>195</v>
      </c>
      <c r="E11" s="28">
        <v>43</v>
      </c>
      <c r="F11" s="57"/>
      <c r="G11" s="33">
        <f t="shared" si="0"/>
        <v>0</v>
      </c>
      <c r="H11" s="33">
        <v>0</v>
      </c>
      <c r="I11" s="33">
        <f t="shared" si="1"/>
        <v>0</v>
      </c>
      <c r="J11" s="33">
        <v>74.7</v>
      </c>
      <c r="K11" s="33">
        <f t="shared" si="2"/>
        <v>3212.1</v>
      </c>
      <c r="L11" s="33">
        <v>21</v>
      </c>
      <c r="M11" s="33">
        <f t="shared" si="3"/>
        <v>0</v>
      </c>
      <c r="N11" s="33">
        <v>0</v>
      </c>
      <c r="O11" s="33">
        <f t="shared" si="4"/>
        <v>0</v>
      </c>
      <c r="P11" s="33">
        <v>0</v>
      </c>
      <c r="Q11" s="33">
        <f t="shared" si="5"/>
        <v>0</v>
      </c>
      <c r="R11" s="34"/>
      <c r="S11" s="33" t="s">
        <v>166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s">
        <v>771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pans="1:59" outlineLevel="1" x14ac:dyDescent="0.2">
      <c r="A12" s="14">
        <v>5</v>
      </c>
      <c r="B12" s="14" t="s">
        <v>795</v>
      </c>
      <c r="C12" s="42" t="s">
        <v>796</v>
      </c>
      <c r="D12" s="24" t="s">
        <v>195</v>
      </c>
      <c r="E12" s="28">
        <v>6</v>
      </c>
      <c r="F12" s="57"/>
      <c r="G12" s="33">
        <f t="shared" si="0"/>
        <v>0</v>
      </c>
      <c r="H12" s="33">
        <v>0</v>
      </c>
      <c r="I12" s="33">
        <f t="shared" si="1"/>
        <v>0</v>
      </c>
      <c r="J12" s="33">
        <v>206.5</v>
      </c>
      <c r="K12" s="33">
        <f t="shared" si="2"/>
        <v>1239</v>
      </c>
      <c r="L12" s="33">
        <v>21</v>
      </c>
      <c r="M12" s="33">
        <f t="shared" si="3"/>
        <v>0</v>
      </c>
      <c r="N12" s="33">
        <v>0</v>
      </c>
      <c r="O12" s="33">
        <f t="shared" si="4"/>
        <v>0</v>
      </c>
      <c r="P12" s="33">
        <v>0</v>
      </c>
      <c r="Q12" s="33">
        <f t="shared" si="5"/>
        <v>0</v>
      </c>
      <c r="R12" s="34"/>
      <c r="S12" s="33" t="s">
        <v>166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s">
        <v>771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1:59" outlineLevel="1" x14ac:dyDescent="0.2">
      <c r="A13" s="14">
        <v>6</v>
      </c>
      <c r="B13" s="14" t="s">
        <v>797</v>
      </c>
      <c r="C13" s="42" t="s">
        <v>798</v>
      </c>
      <c r="D13" s="24" t="s">
        <v>195</v>
      </c>
      <c r="E13" s="28">
        <v>28</v>
      </c>
      <c r="F13" s="57"/>
      <c r="G13" s="33">
        <f t="shared" si="0"/>
        <v>0</v>
      </c>
      <c r="H13" s="33">
        <v>0</v>
      </c>
      <c r="I13" s="33">
        <f t="shared" si="1"/>
        <v>0</v>
      </c>
      <c r="J13" s="33">
        <v>229</v>
      </c>
      <c r="K13" s="33">
        <f t="shared" si="2"/>
        <v>6412</v>
      </c>
      <c r="L13" s="33">
        <v>21</v>
      </c>
      <c r="M13" s="33">
        <f t="shared" si="3"/>
        <v>0</v>
      </c>
      <c r="N13" s="33">
        <v>0</v>
      </c>
      <c r="O13" s="33">
        <f t="shared" si="4"/>
        <v>0</v>
      </c>
      <c r="P13" s="33">
        <v>0</v>
      </c>
      <c r="Q13" s="33">
        <f t="shared" si="5"/>
        <v>0</v>
      </c>
      <c r="R13" s="34"/>
      <c r="S13" s="33" t="s">
        <v>166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s">
        <v>771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 outlineLevel="1" x14ac:dyDescent="0.2">
      <c r="A14" s="14">
        <v>7</v>
      </c>
      <c r="B14" s="14" t="s">
        <v>799</v>
      </c>
      <c r="C14" s="42" t="s">
        <v>800</v>
      </c>
      <c r="D14" s="24" t="s">
        <v>195</v>
      </c>
      <c r="E14" s="28">
        <v>77</v>
      </c>
      <c r="F14" s="57"/>
      <c r="G14" s="33">
        <f t="shared" si="0"/>
        <v>0</v>
      </c>
      <c r="H14" s="33">
        <v>0</v>
      </c>
      <c r="I14" s="33">
        <f t="shared" si="1"/>
        <v>0</v>
      </c>
      <c r="J14" s="33">
        <v>26.7</v>
      </c>
      <c r="K14" s="33">
        <f t="shared" si="2"/>
        <v>2055.9</v>
      </c>
      <c r="L14" s="33">
        <v>21</v>
      </c>
      <c r="M14" s="33">
        <f t="shared" si="3"/>
        <v>0</v>
      </c>
      <c r="N14" s="33">
        <v>0</v>
      </c>
      <c r="O14" s="33">
        <f t="shared" si="4"/>
        <v>0</v>
      </c>
      <c r="P14" s="33">
        <v>0</v>
      </c>
      <c r="Q14" s="33">
        <f t="shared" si="5"/>
        <v>0</v>
      </c>
      <c r="R14" s="34"/>
      <c r="S14" s="33" t="s">
        <v>166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s">
        <v>771</v>
      </c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pans="1:59" outlineLevel="1" x14ac:dyDescent="0.2">
      <c r="A15" s="14">
        <v>8</v>
      </c>
      <c r="B15" s="14" t="s">
        <v>801</v>
      </c>
      <c r="C15" s="42" t="s">
        <v>802</v>
      </c>
      <c r="D15" s="24" t="s">
        <v>195</v>
      </c>
      <c r="E15" s="28">
        <v>10</v>
      </c>
      <c r="F15" s="57"/>
      <c r="G15" s="33">
        <f t="shared" si="0"/>
        <v>0</v>
      </c>
      <c r="H15" s="33">
        <v>0</v>
      </c>
      <c r="I15" s="33">
        <f t="shared" si="1"/>
        <v>0</v>
      </c>
      <c r="J15" s="33">
        <v>31.8</v>
      </c>
      <c r="K15" s="33">
        <f t="shared" si="2"/>
        <v>318</v>
      </c>
      <c r="L15" s="33">
        <v>21</v>
      </c>
      <c r="M15" s="33">
        <f t="shared" si="3"/>
        <v>0</v>
      </c>
      <c r="N15" s="33">
        <v>0</v>
      </c>
      <c r="O15" s="33">
        <f t="shared" si="4"/>
        <v>0</v>
      </c>
      <c r="P15" s="33">
        <v>0</v>
      </c>
      <c r="Q15" s="33">
        <f t="shared" si="5"/>
        <v>0</v>
      </c>
      <c r="R15" s="34"/>
      <c r="S15" s="33" t="s">
        <v>166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s">
        <v>771</v>
      </c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</row>
    <row r="16" spans="1:59" outlineLevel="1" x14ac:dyDescent="0.2">
      <c r="A16" s="14">
        <v>9</v>
      </c>
      <c r="B16" s="14" t="s">
        <v>803</v>
      </c>
      <c r="C16" s="42" t="s">
        <v>804</v>
      </c>
      <c r="D16" s="24" t="s">
        <v>195</v>
      </c>
      <c r="E16" s="28">
        <v>21</v>
      </c>
      <c r="F16" s="57"/>
      <c r="G16" s="33">
        <f t="shared" si="0"/>
        <v>0</v>
      </c>
      <c r="H16" s="33">
        <v>0</v>
      </c>
      <c r="I16" s="33">
        <f t="shared" si="1"/>
        <v>0</v>
      </c>
      <c r="J16" s="33">
        <v>184</v>
      </c>
      <c r="K16" s="33">
        <f t="shared" si="2"/>
        <v>3864</v>
      </c>
      <c r="L16" s="33">
        <v>21</v>
      </c>
      <c r="M16" s="33">
        <f t="shared" si="3"/>
        <v>0</v>
      </c>
      <c r="N16" s="33">
        <v>0</v>
      </c>
      <c r="O16" s="33">
        <f t="shared" si="4"/>
        <v>0</v>
      </c>
      <c r="P16" s="33">
        <v>0</v>
      </c>
      <c r="Q16" s="33">
        <f t="shared" si="5"/>
        <v>0</v>
      </c>
      <c r="R16" s="34"/>
      <c r="S16" s="33" t="s">
        <v>166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771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1:59" outlineLevel="1" x14ac:dyDescent="0.2">
      <c r="A17" s="14">
        <v>10</v>
      </c>
      <c r="B17" s="14" t="s">
        <v>805</v>
      </c>
      <c r="C17" s="42" t="s">
        <v>806</v>
      </c>
      <c r="D17" s="24" t="s">
        <v>195</v>
      </c>
      <c r="E17" s="28">
        <v>4</v>
      </c>
      <c r="F17" s="57"/>
      <c r="G17" s="33">
        <f t="shared" si="0"/>
        <v>0</v>
      </c>
      <c r="H17" s="33">
        <v>0</v>
      </c>
      <c r="I17" s="33">
        <f t="shared" si="1"/>
        <v>0</v>
      </c>
      <c r="J17" s="33">
        <v>78</v>
      </c>
      <c r="K17" s="33">
        <f t="shared" si="2"/>
        <v>312</v>
      </c>
      <c r="L17" s="33">
        <v>21</v>
      </c>
      <c r="M17" s="33">
        <f t="shared" si="3"/>
        <v>0</v>
      </c>
      <c r="N17" s="33">
        <v>0</v>
      </c>
      <c r="O17" s="33">
        <f t="shared" si="4"/>
        <v>0</v>
      </c>
      <c r="P17" s="33">
        <v>0</v>
      </c>
      <c r="Q17" s="33">
        <f t="shared" si="5"/>
        <v>0</v>
      </c>
      <c r="R17" s="34"/>
      <c r="S17" s="33" t="s">
        <v>166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 t="s">
        <v>771</v>
      </c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</row>
    <row r="18" spans="1:59" outlineLevel="1" x14ac:dyDescent="0.2">
      <c r="A18" s="14">
        <v>11</v>
      </c>
      <c r="B18" s="14" t="s">
        <v>807</v>
      </c>
      <c r="C18" s="42" t="s">
        <v>808</v>
      </c>
      <c r="D18" s="24" t="s">
        <v>195</v>
      </c>
      <c r="E18" s="28">
        <v>5</v>
      </c>
      <c r="F18" s="57"/>
      <c r="G18" s="33">
        <f t="shared" si="0"/>
        <v>0</v>
      </c>
      <c r="H18" s="33">
        <v>0</v>
      </c>
      <c r="I18" s="33">
        <f t="shared" si="1"/>
        <v>0</v>
      </c>
      <c r="J18" s="33">
        <v>89.2</v>
      </c>
      <c r="K18" s="33">
        <f t="shared" si="2"/>
        <v>446</v>
      </c>
      <c r="L18" s="33">
        <v>21</v>
      </c>
      <c r="M18" s="33">
        <f t="shared" si="3"/>
        <v>0</v>
      </c>
      <c r="N18" s="33">
        <v>0</v>
      </c>
      <c r="O18" s="33">
        <f t="shared" si="4"/>
        <v>0</v>
      </c>
      <c r="P18" s="33">
        <v>0</v>
      </c>
      <c r="Q18" s="33">
        <f t="shared" si="5"/>
        <v>0</v>
      </c>
      <c r="R18" s="34"/>
      <c r="S18" s="33" t="s">
        <v>166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s">
        <v>771</v>
      </c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</row>
    <row r="19" spans="1:59" outlineLevel="1" x14ac:dyDescent="0.2">
      <c r="A19" s="14">
        <v>12</v>
      </c>
      <c r="B19" s="14" t="s">
        <v>809</v>
      </c>
      <c r="C19" s="42" t="s">
        <v>810</v>
      </c>
      <c r="D19" s="24" t="s">
        <v>195</v>
      </c>
      <c r="E19" s="28">
        <v>2</v>
      </c>
      <c r="F19" s="57"/>
      <c r="G19" s="33">
        <f t="shared" si="0"/>
        <v>0</v>
      </c>
      <c r="H19" s="33">
        <v>0</v>
      </c>
      <c r="I19" s="33">
        <f t="shared" si="1"/>
        <v>0</v>
      </c>
      <c r="J19" s="33">
        <v>89.2</v>
      </c>
      <c r="K19" s="33">
        <f t="shared" si="2"/>
        <v>178.4</v>
      </c>
      <c r="L19" s="33">
        <v>21</v>
      </c>
      <c r="M19" s="33">
        <f t="shared" si="3"/>
        <v>0</v>
      </c>
      <c r="N19" s="33">
        <v>0</v>
      </c>
      <c r="O19" s="33">
        <f t="shared" si="4"/>
        <v>0</v>
      </c>
      <c r="P19" s="33">
        <v>0</v>
      </c>
      <c r="Q19" s="33">
        <f t="shared" si="5"/>
        <v>0</v>
      </c>
      <c r="R19" s="34"/>
      <c r="S19" s="33" t="s">
        <v>166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 t="s">
        <v>771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pans="1:59" outlineLevel="1" x14ac:dyDescent="0.2">
      <c r="A20" s="14">
        <v>13</v>
      </c>
      <c r="B20" s="14" t="s">
        <v>811</v>
      </c>
      <c r="C20" s="42" t="s">
        <v>812</v>
      </c>
      <c r="D20" s="24" t="s">
        <v>195</v>
      </c>
      <c r="E20" s="28">
        <v>8</v>
      </c>
      <c r="F20" s="57"/>
      <c r="G20" s="33">
        <f t="shared" si="0"/>
        <v>0</v>
      </c>
      <c r="H20" s="33">
        <v>0</v>
      </c>
      <c r="I20" s="33">
        <f t="shared" si="1"/>
        <v>0</v>
      </c>
      <c r="J20" s="33">
        <v>109.35</v>
      </c>
      <c r="K20" s="33">
        <f t="shared" si="2"/>
        <v>874.8</v>
      </c>
      <c r="L20" s="33">
        <v>21</v>
      </c>
      <c r="M20" s="33">
        <f t="shared" si="3"/>
        <v>0</v>
      </c>
      <c r="N20" s="33">
        <v>0</v>
      </c>
      <c r="O20" s="33">
        <f t="shared" si="4"/>
        <v>0</v>
      </c>
      <c r="P20" s="33">
        <v>0</v>
      </c>
      <c r="Q20" s="33">
        <f t="shared" si="5"/>
        <v>0</v>
      </c>
      <c r="R20" s="34"/>
      <c r="S20" s="33" t="s">
        <v>166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 t="s">
        <v>771</v>
      </c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pans="1:59" ht="22.5" outlineLevel="1" x14ac:dyDescent="0.2">
      <c r="A21" s="14">
        <v>14</v>
      </c>
      <c r="B21" s="14" t="s">
        <v>813</v>
      </c>
      <c r="C21" s="42" t="s">
        <v>814</v>
      </c>
      <c r="D21" s="24" t="s">
        <v>195</v>
      </c>
      <c r="E21" s="28">
        <v>55</v>
      </c>
      <c r="F21" s="57"/>
      <c r="G21" s="33">
        <f t="shared" si="0"/>
        <v>0</v>
      </c>
      <c r="H21" s="33">
        <v>0</v>
      </c>
      <c r="I21" s="33">
        <f t="shared" si="1"/>
        <v>0</v>
      </c>
      <c r="J21" s="33">
        <v>173</v>
      </c>
      <c r="K21" s="33">
        <f t="shared" si="2"/>
        <v>9515</v>
      </c>
      <c r="L21" s="33">
        <v>21</v>
      </c>
      <c r="M21" s="33">
        <f t="shared" si="3"/>
        <v>0</v>
      </c>
      <c r="N21" s="33">
        <v>0</v>
      </c>
      <c r="O21" s="33">
        <f t="shared" si="4"/>
        <v>0</v>
      </c>
      <c r="P21" s="33">
        <v>0</v>
      </c>
      <c r="Q21" s="33">
        <f t="shared" si="5"/>
        <v>0</v>
      </c>
      <c r="R21" s="34"/>
      <c r="S21" s="33" t="s">
        <v>166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s">
        <v>771</v>
      </c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pans="1:59" outlineLevel="1" x14ac:dyDescent="0.2">
      <c r="A22" s="14">
        <v>15</v>
      </c>
      <c r="B22" s="14" t="s">
        <v>815</v>
      </c>
      <c r="C22" s="42" t="s">
        <v>816</v>
      </c>
      <c r="D22" s="24" t="s">
        <v>195</v>
      </c>
      <c r="E22" s="28">
        <v>1</v>
      </c>
      <c r="F22" s="57"/>
      <c r="G22" s="33">
        <f t="shared" si="0"/>
        <v>0</v>
      </c>
      <c r="H22" s="33">
        <v>0</v>
      </c>
      <c r="I22" s="33">
        <f t="shared" si="1"/>
        <v>0</v>
      </c>
      <c r="J22" s="33">
        <v>449.5</v>
      </c>
      <c r="K22" s="33">
        <f t="shared" si="2"/>
        <v>449.5</v>
      </c>
      <c r="L22" s="33">
        <v>21</v>
      </c>
      <c r="M22" s="33">
        <f t="shared" si="3"/>
        <v>0</v>
      </c>
      <c r="N22" s="33">
        <v>0</v>
      </c>
      <c r="O22" s="33">
        <f t="shared" si="4"/>
        <v>0</v>
      </c>
      <c r="P22" s="33">
        <v>0</v>
      </c>
      <c r="Q22" s="33">
        <f t="shared" si="5"/>
        <v>0</v>
      </c>
      <c r="R22" s="34"/>
      <c r="S22" s="33" t="s">
        <v>166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 t="s">
        <v>771</v>
      </c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</row>
    <row r="23" spans="1:59" outlineLevel="1" x14ac:dyDescent="0.2">
      <c r="A23" s="14">
        <v>16</v>
      </c>
      <c r="B23" s="14" t="s">
        <v>817</v>
      </c>
      <c r="C23" s="42" t="s">
        <v>818</v>
      </c>
      <c r="D23" s="24" t="s">
        <v>195</v>
      </c>
      <c r="E23" s="28">
        <v>3</v>
      </c>
      <c r="F23" s="57"/>
      <c r="G23" s="33">
        <f t="shared" si="0"/>
        <v>0</v>
      </c>
      <c r="H23" s="33">
        <v>0</v>
      </c>
      <c r="I23" s="33">
        <f t="shared" si="1"/>
        <v>0</v>
      </c>
      <c r="J23" s="33">
        <v>106</v>
      </c>
      <c r="K23" s="33">
        <f t="shared" si="2"/>
        <v>318</v>
      </c>
      <c r="L23" s="33">
        <v>21</v>
      </c>
      <c r="M23" s="33">
        <f t="shared" si="3"/>
        <v>0</v>
      </c>
      <c r="N23" s="33">
        <v>0</v>
      </c>
      <c r="O23" s="33">
        <f t="shared" si="4"/>
        <v>0</v>
      </c>
      <c r="P23" s="33">
        <v>0</v>
      </c>
      <c r="Q23" s="33">
        <f t="shared" si="5"/>
        <v>0</v>
      </c>
      <c r="R23" s="34"/>
      <c r="S23" s="33" t="s">
        <v>166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s">
        <v>771</v>
      </c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</row>
    <row r="24" spans="1:59" outlineLevel="1" x14ac:dyDescent="0.2">
      <c r="A24" s="14">
        <v>17</v>
      </c>
      <c r="B24" s="14" t="s">
        <v>819</v>
      </c>
      <c r="C24" s="42" t="s">
        <v>820</v>
      </c>
      <c r="D24" s="24" t="s">
        <v>195</v>
      </c>
      <c r="E24" s="28">
        <v>1</v>
      </c>
      <c r="F24" s="57"/>
      <c r="G24" s="33">
        <f t="shared" si="0"/>
        <v>0</v>
      </c>
      <c r="H24" s="33">
        <v>0</v>
      </c>
      <c r="I24" s="33">
        <f t="shared" si="1"/>
        <v>0</v>
      </c>
      <c r="J24" s="33">
        <v>240</v>
      </c>
      <c r="K24" s="33">
        <f t="shared" si="2"/>
        <v>240</v>
      </c>
      <c r="L24" s="33">
        <v>21</v>
      </c>
      <c r="M24" s="33">
        <f t="shared" si="3"/>
        <v>0</v>
      </c>
      <c r="N24" s="33">
        <v>0</v>
      </c>
      <c r="O24" s="33">
        <f t="shared" si="4"/>
        <v>0</v>
      </c>
      <c r="P24" s="33">
        <v>0</v>
      </c>
      <c r="Q24" s="33">
        <f t="shared" si="5"/>
        <v>0</v>
      </c>
      <c r="R24" s="34"/>
      <c r="S24" s="33" t="s">
        <v>166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 t="s">
        <v>771</v>
      </c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</row>
    <row r="25" spans="1:59" outlineLevel="1" x14ac:dyDescent="0.2">
      <c r="A25" s="14">
        <v>18</v>
      </c>
      <c r="B25" s="14" t="s">
        <v>821</v>
      </c>
      <c r="C25" s="42" t="s">
        <v>822</v>
      </c>
      <c r="D25" s="24" t="s">
        <v>195</v>
      </c>
      <c r="E25" s="28">
        <v>1</v>
      </c>
      <c r="F25" s="57"/>
      <c r="G25" s="33">
        <f t="shared" si="0"/>
        <v>0</v>
      </c>
      <c r="H25" s="33">
        <v>0</v>
      </c>
      <c r="I25" s="33">
        <f t="shared" si="1"/>
        <v>0</v>
      </c>
      <c r="J25" s="33">
        <v>529</v>
      </c>
      <c r="K25" s="33">
        <f t="shared" si="2"/>
        <v>529</v>
      </c>
      <c r="L25" s="33">
        <v>21</v>
      </c>
      <c r="M25" s="33">
        <f t="shared" si="3"/>
        <v>0</v>
      </c>
      <c r="N25" s="33">
        <v>0</v>
      </c>
      <c r="O25" s="33">
        <f t="shared" si="4"/>
        <v>0</v>
      </c>
      <c r="P25" s="33">
        <v>0</v>
      </c>
      <c r="Q25" s="33">
        <f t="shared" si="5"/>
        <v>0</v>
      </c>
      <c r="R25" s="34"/>
      <c r="S25" s="33" t="s">
        <v>166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 t="s">
        <v>771</v>
      </c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</row>
    <row r="26" spans="1:59" outlineLevel="1" x14ac:dyDescent="0.2">
      <c r="A26" s="14">
        <v>19</v>
      </c>
      <c r="B26" s="14" t="s">
        <v>823</v>
      </c>
      <c r="C26" s="42" t="s">
        <v>824</v>
      </c>
      <c r="D26" s="24" t="s">
        <v>195</v>
      </c>
      <c r="E26" s="28">
        <v>70</v>
      </c>
      <c r="F26" s="57"/>
      <c r="G26" s="33">
        <f t="shared" si="0"/>
        <v>0</v>
      </c>
      <c r="H26" s="33">
        <v>0</v>
      </c>
      <c r="I26" s="33">
        <f t="shared" si="1"/>
        <v>0</v>
      </c>
      <c r="J26" s="33">
        <v>13.4</v>
      </c>
      <c r="K26" s="33">
        <f t="shared" si="2"/>
        <v>938</v>
      </c>
      <c r="L26" s="33">
        <v>21</v>
      </c>
      <c r="M26" s="33">
        <f t="shared" si="3"/>
        <v>0</v>
      </c>
      <c r="N26" s="33">
        <v>0</v>
      </c>
      <c r="O26" s="33">
        <f t="shared" si="4"/>
        <v>0</v>
      </c>
      <c r="P26" s="33">
        <v>0</v>
      </c>
      <c r="Q26" s="33">
        <f t="shared" si="5"/>
        <v>0</v>
      </c>
      <c r="R26" s="34"/>
      <c r="S26" s="33" t="s">
        <v>166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 t="s">
        <v>771</v>
      </c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</row>
    <row r="27" spans="1:59" outlineLevel="1" x14ac:dyDescent="0.2">
      <c r="A27" s="14">
        <v>20</v>
      </c>
      <c r="B27" s="14" t="s">
        <v>825</v>
      </c>
      <c r="C27" s="42" t="s">
        <v>826</v>
      </c>
      <c r="D27" s="24" t="s">
        <v>195</v>
      </c>
      <c r="E27" s="28">
        <v>10</v>
      </c>
      <c r="F27" s="57"/>
      <c r="G27" s="33">
        <f t="shared" si="0"/>
        <v>0</v>
      </c>
      <c r="H27" s="33">
        <v>0</v>
      </c>
      <c r="I27" s="33">
        <f t="shared" si="1"/>
        <v>0</v>
      </c>
      <c r="J27" s="33">
        <v>211.5</v>
      </c>
      <c r="K27" s="33">
        <f t="shared" si="2"/>
        <v>2115</v>
      </c>
      <c r="L27" s="33">
        <v>21</v>
      </c>
      <c r="M27" s="33">
        <f t="shared" si="3"/>
        <v>0</v>
      </c>
      <c r="N27" s="33">
        <v>0</v>
      </c>
      <c r="O27" s="33">
        <f t="shared" si="4"/>
        <v>0</v>
      </c>
      <c r="P27" s="33">
        <v>0</v>
      </c>
      <c r="Q27" s="33">
        <f t="shared" si="5"/>
        <v>0</v>
      </c>
      <c r="R27" s="34"/>
      <c r="S27" s="33" t="s">
        <v>166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 t="s">
        <v>771</v>
      </c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</row>
    <row r="28" spans="1:59" outlineLevel="1" x14ac:dyDescent="0.2">
      <c r="A28" s="14">
        <v>21</v>
      </c>
      <c r="B28" s="14" t="s">
        <v>827</v>
      </c>
      <c r="C28" s="42" t="s">
        <v>828</v>
      </c>
      <c r="D28" s="24" t="s">
        <v>195</v>
      </c>
      <c r="E28" s="28">
        <v>48</v>
      </c>
      <c r="F28" s="57"/>
      <c r="G28" s="33">
        <f t="shared" si="0"/>
        <v>0</v>
      </c>
      <c r="H28" s="33">
        <v>0</v>
      </c>
      <c r="I28" s="33">
        <f t="shared" si="1"/>
        <v>0</v>
      </c>
      <c r="J28" s="33">
        <v>185</v>
      </c>
      <c r="K28" s="33">
        <f t="shared" si="2"/>
        <v>8880</v>
      </c>
      <c r="L28" s="33">
        <v>21</v>
      </c>
      <c r="M28" s="33">
        <f t="shared" si="3"/>
        <v>0</v>
      </c>
      <c r="N28" s="33">
        <v>0</v>
      </c>
      <c r="O28" s="33">
        <f t="shared" si="4"/>
        <v>0</v>
      </c>
      <c r="P28" s="33">
        <v>0</v>
      </c>
      <c r="Q28" s="33">
        <f t="shared" si="5"/>
        <v>0</v>
      </c>
      <c r="R28" s="34"/>
      <c r="S28" s="33" t="s">
        <v>166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 t="s">
        <v>771</v>
      </c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</row>
    <row r="29" spans="1:59" outlineLevel="1" x14ac:dyDescent="0.2">
      <c r="A29" s="14">
        <v>22</v>
      </c>
      <c r="B29" s="14" t="s">
        <v>829</v>
      </c>
      <c r="C29" s="42" t="s">
        <v>830</v>
      </c>
      <c r="D29" s="24" t="s">
        <v>195</v>
      </c>
      <c r="E29" s="28">
        <v>1</v>
      </c>
      <c r="F29" s="57"/>
      <c r="G29" s="33">
        <f t="shared" si="0"/>
        <v>0</v>
      </c>
      <c r="H29" s="33">
        <v>0</v>
      </c>
      <c r="I29" s="33">
        <f t="shared" si="1"/>
        <v>0</v>
      </c>
      <c r="J29" s="33">
        <v>201</v>
      </c>
      <c r="K29" s="33">
        <f t="shared" si="2"/>
        <v>201</v>
      </c>
      <c r="L29" s="33">
        <v>21</v>
      </c>
      <c r="M29" s="33">
        <f t="shared" si="3"/>
        <v>0</v>
      </c>
      <c r="N29" s="33">
        <v>0</v>
      </c>
      <c r="O29" s="33">
        <f t="shared" si="4"/>
        <v>0</v>
      </c>
      <c r="P29" s="33">
        <v>0</v>
      </c>
      <c r="Q29" s="33">
        <f t="shared" si="5"/>
        <v>0</v>
      </c>
      <c r="R29" s="34"/>
      <c r="S29" s="33" t="s">
        <v>166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 t="s">
        <v>771</v>
      </c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</row>
    <row r="30" spans="1:59" ht="22.5" outlineLevel="1" x14ac:dyDescent="0.2">
      <c r="A30" s="14">
        <v>23</v>
      </c>
      <c r="B30" s="14" t="s">
        <v>831</v>
      </c>
      <c r="C30" s="42" t="s">
        <v>832</v>
      </c>
      <c r="D30" s="24" t="s">
        <v>195</v>
      </c>
      <c r="E30" s="28">
        <v>6</v>
      </c>
      <c r="F30" s="57"/>
      <c r="G30" s="33">
        <f t="shared" si="0"/>
        <v>0</v>
      </c>
      <c r="H30" s="33">
        <v>14.57</v>
      </c>
      <c r="I30" s="33">
        <f t="shared" si="1"/>
        <v>87.42</v>
      </c>
      <c r="J30" s="33">
        <v>139.93</v>
      </c>
      <c r="K30" s="33">
        <f t="shared" si="2"/>
        <v>839.58</v>
      </c>
      <c r="L30" s="33">
        <v>21</v>
      </c>
      <c r="M30" s="33">
        <f t="shared" si="3"/>
        <v>0</v>
      </c>
      <c r="N30" s="33">
        <v>2.5000000000000001E-4</v>
      </c>
      <c r="O30" s="33">
        <f t="shared" si="4"/>
        <v>0</v>
      </c>
      <c r="P30" s="33">
        <v>0</v>
      </c>
      <c r="Q30" s="33">
        <f t="shared" si="5"/>
        <v>0</v>
      </c>
      <c r="R30" s="34"/>
      <c r="S30" s="33" t="s">
        <v>166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 t="s">
        <v>771</v>
      </c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</row>
    <row r="31" spans="1:59" outlineLevel="1" x14ac:dyDescent="0.2">
      <c r="A31" s="14">
        <v>24</v>
      </c>
      <c r="B31" s="14" t="s">
        <v>833</v>
      </c>
      <c r="C31" s="42" t="s">
        <v>834</v>
      </c>
      <c r="D31" s="24" t="s">
        <v>195</v>
      </c>
      <c r="E31" s="28">
        <v>1</v>
      </c>
      <c r="F31" s="57"/>
      <c r="G31" s="33">
        <f t="shared" si="0"/>
        <v>0</v>
      </c>
      <c r="H31" s="33">
        <v>0</v>
      </c>
      <c r="I31" s="33">
        <f t="shared" si="1"/>
        <v>0</v>
      </c>
      <c r="J31" s="33">
        <v>116.5</v>
      </c>
      <c r="K31" s="33">
        <f t="shared" si="2"/>
        <v>116.5</v>
      </c>
      <c r="L31" s="33">
        <v>21</v>
      </c>
      <c r="M31" s="33">
        <f t="shared" si="3"/>
        <v>0</v>
      </c>
      <c r="N31" s="33">
        <v>0</v>
      </c>
      <c r="O31" s="33">
        <f t="shared" si="4"/>
        <v>0</v>
      </c>
      <c r="P31" s="33">
        <v>0</v>
      </c>
      <c r="Q31" s="33">
        <f t="shared" si="5"/>
        <v>0</v>
      </c>
      <c r="R31" s="34"/>
      <c r="S31" s="33" t="s">
        <v>166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 t="s">
        <v>771</v>
      </c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</row>
    <row r="32" spans="1:59" outlineLevel="1" x14ac:dyDescent="0.2">
      <c r="A32" s="14">
        <v>25</v>
      </c>
      <c r="B32" s="14" t="s">
        <v>835</v>
      </c>
      <c r="C32" s="42" t="s">
        <v>836</v>
      </c>
      <c r="D32" s="24" t="s">
        <v>195</v>
      </c>
      <c r="E32" s="28">
        <v>1</v>
      </c>
      <c r="F32" s="57"/>
      <c r="G32" s="33">
        <f t="shared" si="0"/>
        <v>0</v>
      </c>
      <c r="H32" s="33">
        <v>0</v>
      </c>
      <c r="I32" s="33">
        <f t="shared" si="1"/>
        <v>0</v>
      </c>
      <c r="J32" s="33">
        <v>79.3</v>
      </c>
      <c r="K32" s="33">
        <f t="shared" si="2"/>
        <v>79.3</v>
      </c>
      <c r="L32" s="33">
        <v>21</v>
      </c>
      <c r="M32" s="33">
        <f t="shared" si="3"/>
        <v>0</v>
      </c>
      <c r="N32" s="33">
        <v>0</v>
      </c>
      <c r="O32" s="33">
        <f t="shared" si="4"/>
        <v>0</v>
      </c>
      <c r="P32" s="33">
        <v>0</v>
      </c>
      <c r="Q32" s="33">
        <f t="shared" si="5"/>
        <v>0</v>
      </c>
      <c r="R32" s="34"/>
      <c r="S32" s="33" t="s">
        <v>166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 t="s">
        <v>771</v>
      </c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</row>
    <row r="33" spans="1:59" outlineLevel="1" x14ac:dyDescent="0.2">
      <c r="A33" s="14">
        <v>26</v>
      </c>
      <c r="B33" s="14" t="s">
        <v>837</v>
      </c>
      <c r="C33" s="42" t="s">
        <v>838</v>
      </c>
      <c r="D33" s="24" t="s">
        <v>195</v>
      </c>
      <c r="E33" s="28">
        <v>1</v>
      </c>
      <c r="F33" s="57"/>
      <c r="G33" s="33">
        <f t="shared" si="0"/>
        <v>0</v>
      </c>
      <c r="H33" s="33">
        <v>0</v>
      </c>
      <c r="I33" s="33">
        <f t="shared" si="1"/>
        <v>0</v>
      </c>
      <c r="J33" s="33">
        <v>79.819999999999993</v>
      </c>
      <c r="K33" s="33">
        <f t="shared" si="2"/>
        <v>79.819999999999993</v>
      </c>
      <c r="L33" s="33">
        <v>21</v>
      </c>
      <c r="M33" s="33">
        <f t="shared" si="3"/>
        <v>0</v>
      </c>
      <c r="N33" s="33">
        <v>0</v>
      </c>
      <c r="O33" s="33">
        <f t="shared" si="4"/>
        <v>0</v>
      </c>
      <c r="P33" s="33">
        <v>0</v>
      </c>
      <c r="Q33" s="33">
        <f t="shared" si="5"/>
        <v>0</v>
      </c>
      <c r="R33" s="34"/>
      <c r="S33" s="33" t="s">
        <v>166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 t="s">
        <v>771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</row>
    <row r="34" spans="1:59" outlineLevel="1" x14ac:dyDescent="0.2">
      <c r="A34" s="14">
        <v>27</v>
      </c>
      <c r="B34" s="14" t="s">
        <v>839</v>
      </c>
      <c r="C34" s="42" t="s">
        <v>840</v>
      </c>
      <c r="D34" s="24" t="s">
        <v>195</v>
      </c>
      <c r="E34" s="28">
        <v>2</v>
      </c>
      <c r="F34" s="57"/>
      <c r="G34" s="33">
        <f t="shared" si="0"/>
        <v>0</v>
      </c>
      <c r="H34" s="33">
        <v>0</v>
      </c>
      <c r="I34" s="33">
        <f t="shared" si="1"/>
        <v>0</v>
      </c>
      <c r="J34" s="33">
        <v>52.9</v>
      </c>
      <c r="K34" s="33">
        <f t="shared" si="2"/>
        <v>105.8</v>
      </c>
      <c r="L34" s="33">
        <v>21</v>
      </c>
      <c r="M34" s="33">
        <f t="shared" si="3"/>
        <v>0</v>
      </c>
      <c r="N34" s="33">
        <v>0</v>
      </c>
      <c r="O34" s="33">
        <f t="shared" si="4"/>
        <v>0</v>
      </c>
      <c r="P34" s="33">
        <v>0</v>
      </c>
      <c r="Q34" s="33">
        <f t="shared" si="5"/>
        <v>0</v>
      </c>
      <c r="R34" s="34"/>
      <c r="S34" s="33" t="s">
        <v>166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 t="s">
        <v>771</v>
      </c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</row>
    <row r="35" spans="1:59" outlineLevel="1" x14ac:dyDescent="0.2">
      <c r="A35" s="14">
        <v>28</v>
      </c>
      <c r="B35" s="14" t="s">
        <v>841</v>
      </c>
      <c r="C35" s="42" t="s">
        <v>842</v>
      </c>
      <c r="D35" s="24" t="s">
        <v>191</v>
      </c>
      <c r="E35" s="28">
        <v>228</v>
      </c>
      <c r="F35" s="57"/>
      <c r="G35" s="33">
        <f t="shared" si="0"/>
        <v>0</v>
      </c>
      <c r="H35" s="33">
        <v>0</v>
      </c>
      <c r="I35" s="33">
        <f t="shared" si="1"/>
        <v>0</v>
      </c>
      <c r="J35" s="33">
        <v>37</v>
      </c>
      <c r="K35" s="33">
        <f t="shared" si="2"/>
        <v>8436</v>
      </c>
      <c r="L35" s="33">
        <v>21</v>
      </c>
      <c r="M35" s="33">
        <f t="shared" si="3"/>
        <v>0</v>
      </c>
      <c r="N35" s="33">
        <v>0</v>
      </c>
      <c r="O35" s="33">
        <f t="shared" si="4"/>
        <v>0</v>
      </c>
      <c r="P35" s="33">
        <v>0</v>
      </c>
      <c r="Q35" s="33">
        <f t="shared" si="5"/>
        <v>0</v>
      </c>
      <c r="R35" s="34"/>
      <c r="S35" s="33" t="s">
        <v>166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 t="s">
        <v>771</v>
      </c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</row>
    <row r="36" spans="1:59" outlineLevel="1" x14ac:dyDescent="0.2">
      <c r="A36" s="14">
        <v>29</v>
      </c>
      <c r="B36" s="14" t="s">
        <v>843</v>
      </c>
      <c r="C36" s="42" t="s">
        <v>844</v>
      </c>
      <c r="D36" s="24" t="s">
        <v>191</v>
      </c>
      <c r="E36" s="28">
        <v>410</v>
      </c>
      <c r="F36" s="57"/>
      <c r="G36" s="33">
        <f t="shared" si="0"/>
        <v>0</v>
      </c>
      <c r="H36" s="33">
        <v>0</v>
      </c>
      <c r="I36" s="33">
        <f t="shared" si="1"/>
        <v>0</v>
      </c>
      <c r="J36" s="33">
        <v>37</v>
      </c>
      <c r="K36" s="33">
        <f t="shared" si="2"/>
        <v>15170</v>
      </c>
      <c r="L36" s="33">
        <v>21</v>
      </c>
      <c r="M36" s="33">
        <f t="shared" si="3"/>
        <v>0</v>
      </c>
      <c r="N36" s="33">
        <v>0</v>
      </c>
      <c r="O36" s="33">
        <f t="shared" si="4"/>
        <v>0</v>
      </c>
      <c r="P36" s="33">
        <v>0</v>
      </c>
      <c r="Q36" s="33">
        <f t="shared" si="5"/>
        <v>0</v>
      </c>
      <c r="R36" s="34"/>
      <c r="S36" s="33" t="s">
        <v>166</v>
      </c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 t="s">
        <v>771</v>
      </c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 outlineLevel="1" x14ac:dyDescent="0.2">
      <c r="A37" s="14">
        <v>30</v>
      </c>
      <c r="B37" s="14" t="s">
        <v>845</v>
      </c>
      <c r="C37" s="42" t="s">
        <v>846</v>
      </c>
      <c r="D37" s="24" t="s">
        <v>191</v>
      </c>
      <c r="E37" s="28">
        <v>269</v>
      </c>
      <c r="F37" s="57"/>
      <c r="G37" s="33">
        <f t="shared" si="0"/>
        <v>0</v>
      </c>
      <c r="H37" s="33">
        <v>0</v>
      </c>
      <c r="I37" s="33">
        <f t="shared" si="1"/>
        <v>0</v>
      </c>
      <c r="J37" s="33">
        <v>37</v>
      </c>
      <c r="K37" s="33">
        <f t="shared" si="2"/>
        <v>9953</v>
      </c>
      <c r="L37" s="33">
        <v>21</v>
      </c>
      <c r="M37" s="33">
        <f t="shared" si="3"/>
        <v>0</v>
      </c>
      <c r="N37" s="33">
        <v>0</v>
      </c>
      <c r="O37" s="33">
        <f t="shared" si="4"/>
        <v>0</v>
      </c>
      <c r="P37" s="33">
        <v>0</v>
      </c>
      <c r="Q37" s="33">
        <f t="shared" si="5"/>
        <v>0</v>
      </c>
      <c r="R37" s="34"/>
      <c r="S37" s="33" t="s">
        <v>166</v>
      </c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 t="s">
        <v>771</v>
      </c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</row>
    <row r="38" spans="1:59" outlineLevel="1" x14ac:dyDescent="0.2">
      <c r="A38" s="14">
        <v>31</v>
      </c>
      <c r="B38" s="14" t="s">
        <v>847</v>
      </c>
      <c r="C38" s="42" t="s">
        <v>848</v>
      </c>
      <c r="D38" s="24" t="s">
        <v>191</v>
      </c>
      <c r="E38" s="28">
        <v>15</v>
      </c>
      <c r="F38" s="57"/>
      <c r="G38" s="33">
        <f t="shared" si="0"/>
        <v>0</v>
      </c>
      <c r="H38" s="33">
        <v>0</v>
      </c>
      <c r="I38" s="33">
        <f t="shared" si="1"/>
        <v>0</v>
      </c>
      <c r="J38" s="33">
        <v>38.299999999999997</v>
      </c>
      <c r="K38" s="33">
        <f t="shared" si="2"/>
        <v>574.5</v>
      </c>
      <c r="L38" s="33">
        <v>21</v>
      </c>
      <c r="M38" s="33">
        <f t="shared" si="3"/>
        <v>0</v>
      </c>
      <c r="N38" s="33">
        <v>0</v>
      </c>
      <c r="O38" s="33">
        <f t="shared" si="4"/>
        <v>0</v>
      </c>
      <c r="P38" s="33">
        <v>0</v>
      </c>
      <c r="Q38" s="33">
        <f t="shared" si="5"/>
        <v>0</v>
      </c>
      <c r="R38" s="34"/>
      <c r="S38" s="33" t="s">
        <v>166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 t="s">
        <v>771</v>
      </c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</row>
    <row r="39" spans="1:59" outlineLevel="1" x14ac:dyDescent="0.2">
      <c r="A39" s="14">
        <v>32</v>
      </c>
      <c r="B39" s="14" t="s">
        <v>849</v>
      </c>
      <c r="C39" s="42" t="s">
        <v>850</v>
      </c>
      <c r="D39" s="24" t="s">
        <v>191</v>
      </c>
      <c r="E39" s="28">
        <v>35</v>
      </c>
      <c r="F39" s="57"/>
      <c r="G39" s="33">
        <f t="shared" si="0"/>
        <v>0</v>
      </c>
      <c r="H39" s="33">
        <v>0</v>
      </c>
      <c r="I39" s="33">
        <f t="shared" si="1"/>
        <v>0</v>
      </c>
      <c r="J39" s="33">
        <v>47.9</v>
      </c>
      <c r="K39" s="33">
        <f t="shared" si="2"/>
        <v>1676.5</v>
      </c>
      <c r="L39" s="33">
        <v>21</v>
      </c>
      <c r="M39" s="33">
        <f t="shared" si="3"/>
        <v>0</v>
      </c>
      <c r="N39" s="33">
        <v>0</v>
      </c>
      <c r="O39" s="33">
        <f t="shared" si="4"/>
        <v>0</v>
      </c>
      <c r="P39" s="33">
        <v>0</v>
      </c>
      <c r="Q39" s="33">
        <f t="shared" si="5"/>
        <v>0</v>
      </c>
      <c r="R39" s="34"/>
      <c r="S39" s="33" t="s">
        <v>166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 t="s">
        <v>771</v>
      </c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pans="1:59" outlineLevel="1" x14ac:dyDescent="0.2">
      <c r="A40" s="14">
        <v>33</v>
      </c>
      <c r="B40" s="14" t="s">
        <v>851</v>
      </c>
      <c r="C40" s="42" t="s">
        <v>852</v>
      </c>
      <c r="D40" s="24" t="s">
        <v>191</v>
      </c>
      <c r="E40" s="28">
        <v>15</v>
      </c>
      <c r="F40" s="57"/>
      <c r="G40" s="33">
        <f t="shared" ref="G40:G57" si="6">ROUND(E40*F40,2)</f>
        <v>0</v>
      </c>
      <c r="H40" s="33">
        <v>0</v>
      </c>
      <c r="I40" s="33">
        <f t="shared" ref="I40:I57" si="7">ROUND(E40*H40,2)</f>
        <v>0</v>
      </c>
      <c r="J40" s="33">
        <v>47.9</v>
      </c>
      <c r="K40" s="33">
        <f t="shared" ref="K40:K57" si="8">ROUND(E40*J40,2)</f>
        <v>718.5</v>
      </c>
      <c r="L40" s="33">
        <v>21</v>
      </c>
      <c r="M40" s="33">
        <f t="shared" ref="M40:M57" si="9">G40*(1+L40/100)</f>
        <v>0</v>
      </c>
      <c r="N40" s="33">
        <v>0</v>
      </c>
      <c r="O40" s="33">
        <f t="shared" ref="O40:O57" si="10">ROUND(E40*N40,2)</f>
        <v>0</v>
      </c>
      <c r="P40" s="33">
        <v>0</v>
      </c>
      <c r="Q40" s="33">
        <f t="shared" ref="Q40:Q57" si="11">ROUND(E40*P40,2)</f>
        <v>0</v>
      </c>
      <c r="R40" s="34"/>
      <c r="S40" s="33" t="s">
        <v>166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 t="s">
        <v>771</v>
      </c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</row>
    <row r="41" spans="1:59" outlineLevel="1" x14ac:dyDescent="0.2">
      <c r="A41" s="14">
        <v>34</v>
      </c>
      <c r="B41" s="14" t="s">
        <v>853</v>
      </c>
      <c r="C41" s="42" t="s">
        <v>854</v>
      </c>
      <c r="D41" s="24" t="s">
        <v>191</v>
      </c>
      <c r="E41" s="28">
        <v>5</v>
      </c>
      <c r="F41" s="57"/>
      <c r="G41" s="33">
        <f t="shared" si="6"/>
        <v>0</v>
      </c>
      <c r="H41" s="33">
        <v>0</v>
      </c>
      <c r="I41" s="33">
        <f t="shared" si="7"/>
        <v>0</v>
      </c>
      <c r="J41" s="33">
        <v>47.9</v>
      </c>
      <c r="K41" s="33">
        <f t="shared" si="8"/>
        <v>239.5</v>
      </c>
      <c r="L41" s="33">
        <v>21</v>
      </c>
      <c r="M41" s="33">
        <f t="shared" si="9"/>
        <v>0</v>
      </c>
      <c r="N41" s="33">
        <v>0</v>
      </c>
      <c r="O41" s="33">
        <f t="shared" si="10"/>
        <v>0</v>
      </c>
      <c r="P41" s="33">
        <v>0</v>
      </c>
      <c r="Q41" s="33">
        <f t="shared" si="11"/>
        <v>0</v>
      </c>
      <c r="R41" s="34"/>
      <c r="S41" s="33" t="s">
        <v>166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 t="s">
        <v>771</v>
      </c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59" outlineLevel="1" x14ac:dyDescent="0.2">
      <c r="A42" s="14">
        <v>35</v>
      </c>
      <c r="B42" s="14" t="s">
        <v>855</v>
      </c>
      <c r="C42" s="42" t="s">
        <v>856</v>
      </c>
      <c r="D42" s="24" t="s">
        <v>191</v>
      </c>
      <c r="E42" s="28">
        <v>8</v>
      </c>
      <c r="F42" s="57"/>
      <c r="G42" s="33">
        <f t="shared" si="6"/>
        <v>0</v>
      </c>
      <c r="H42" s="33">
        <v>0</v>
      </c>
      <c r="I42" s="33">
        <f t="shared" si="7"/>
        <v>0</v>
      </c>
      <c r="J42" s="33">
        <v>42.65</v>
      </c>
      <c r="K42" s="33">
        <f t="shared" si="8"/>
        <v>341.2</v>
      </c>
      <c r="L42" s="33">
        <v>21</v>
      </c>
      <c r="M42" s="33">
        <f t="shared" si="9"/>
        <v>0</v>
      </c>
      <c r="N42" s="33">
        <v>0</v>
      </c>
      <c r="O42" s="33">
        <f t="shared" si="10"/>
        <v>0</v>
      </c>
      <c r="P42" s="33">
        <v>0</v>
      </c>
      <c r="Q42" s="33">
        <f t="shared" si="11"/>
        <v>0</v>
      </c>
      <c r="R42" s="34"/>
      <c r="S42" s="33" t="s">
        <v>166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 t="s">
        <v>771</v>
      </c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</row>
    <row r="43" spans="1:59" outlineLevel="1" x14ac:dyDescent="0.2">
      <c r="A43" s="14">
        <v>36</v>
      </c>
      <c r="B43" s="14" t="s">
        <v>857</v>
      </c>
      <c r="C43" s="42" t="s">
        <v>858</v>
      </c>
      <c r="D43" s="24" t="s">
        <v>195</v>
      </c>
      <c r="E43" s="28">
        <v>70</v>
      </c>
      <c r="F43" s="57"/>
      <c r="G43" s="33">
        <f t="shared" si="6"/>
        <v>0</v>
      </c>
      <c r="H43" s="33">
        <v>8.59</v>
      </c>
      <c r="I43" s="33">
        <f t="shared" si="7"/>
        <v>601.29999999999995</v>
      </c>
      <c r="J43" s="33">
        <v>13.21</v>
      </c>
      <c r="K43" s="33">
        <f t="shared" si="8"/>
        <v>924.7</v>
      </c>
      <c r="L43" s="33">
        <v>21</v>
      </c>
      <c r="M43" s="33">
        <f t="shared" si="9"/>
        <v>0</v>
      </c>
      <c r="N43" s="33">
        <v>1.0000000000000001E-5</v>
      </c>
      <c r="O43" s="33">
        <f t="shared" si="10"/>
        <v>0</v>
      </c>
      <c r="P43" s="33">
        <v>0</v>
      </c>
      <c r="Q43" s="33">
        <f t="shared" si="11"/>
        <v>0</v>
      </c>
      <c r="R43" s="34"/>
      <c r="S43" s="33" t="s">
        <v>166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 t="s">
        <v>771</v>
      </c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</row>
    <row r="44" spans="1:59" outlineLevel="1" x14ac:dyDescent="0.2">
      <c r="A44" s="14">
        <v>37</v>
      </c>
      <c r="B44" s="14" t="s">
        <v>859</v>
      </c>
      <c r="C44" s="42" t="s">
        <v>860</v>
      </c>
      <c r="D44" s="24" t="s">
        <v>195</v>
      </c>
      <c r="E44" s="28">
        <v>12</v>
      </c>
      <c r="F44" s="57"/>
      <c r="G44" s="33">
        <f t="shared" si="6"/>
        <v>0</v>
      </c>
      <c r="H44" s="33">
        <v>0</v>
      </c>
      <c r="I44" s="33">
        <f t="shared" si="7"/>
        <v>0</v>
      </c>
      <c r="J44" s="33">
        <v>33.299999999999997</v>
      </c>
      <c r="K44" s="33">
        <f t="shared" si="8"/>
        <v>399.6</v>
      </c>
      <c r="L44" s="33">
        <v>21</v>
      </c>
      <c r="M44" s="33">
        <f t="shared" si="9"/>
        <v>0</v>
      </c>
      <c r="N44" s="33">
        <v>0</v>
      </c>
      <c r="O44" s="33">
        <f t="shared" si="10"/>
        <v>0</v>
      </c>
      <c r="P44" s="33">
        <v>0</v>
      </c>
      <c r="Q44" s="33">
        <f t="shared" si="11"/>
        <v>0</v>
      </c>
      <c r="R44" s="34"/>
      <c r="S44" s="33" t="s">
        <v>166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 t="s">
        <v>771</v>
      </c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</row>
    <row r="45" spans="1:59" outlineLevel="1" x14ac:dyDescent="0.2">
      <c r="A45" s="14">
        <v>38</v>
      </c>
      <c r="B45" s="14" t="s">
        <v>861</v>
      </c>
      <c r="C45" s="42" t="s">
        <v>862</v>
      </c>
      <c r="D45" s="24" t="s">
        <v>195</v>
      </c>
      <c r="E45" s="28">
        <v>6</v>
      </c>
      <c r="F45" s="57"/>
      <c r="G45" s="33">
        <f t="shared" si="6"/>
        <v>0</v>
      </c>
      <c r="H45" s="33">
        <v>0</v>
      </c>
      <c r="I45" s="33">
        <f t="shared" si="7"/>
        <v>0</v>
      </c>
      <c r="J45" s="33">
        <v>12.7</v>
      </c>
      <c r="K45" s="33">
        <f t="shared" si="8"/>
        <v>76.2</v>
      </c>
      <c r="L45" s="33">
        <v>21</v>
      </c>
      <c r="M45" s="33">
        <f t="shared" si="9"/>
        <v>0</v>
      </c>
      <c r="N45" s="33">
        <v>0</v>
      </c>
      <c r="O45" s="33">
        <f t="shared" si="10"/>
        <v>0</v>
      </c>
      <c r="P45" s="33">
        <v>0</v>
      </c>
      <c r="Q45" s="33">
        <f t="shared" si="11"/>
        <v>0</v>
      </c>
      <c r="R45" s="34"/>
      <c r="S45" s="33" t="s">
        <v>166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 t="s">
        <v>771</v>
      </c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</row>
    <row r="46" spans="1:59" outlineLevel="1" x14ac:dyDescent="0.2">
      <c r="A46" s="14">
        <v>39</v>
      </c>
      <c r="B46" s="14" t="s">
        <v>863</v>
      </c>
      <c r="C46" s="42" t="s">
        <v>864</v>
      </c>
      <c r="D46" s="24" t="s">
        <v>195</v>
      </c>
      <c r="E46" s="28">
        <v>1</v>
      </c>
      <c r="F46" s="57"/>
      <c r="G46" s="33">
        <f t="shared" si="6"/>
        <v>0</v>
      </c>
      <c r="H46" s="33">
        <v>0</v>
      </c>
      <c r="I46" s="33">
        <f t="shared" si="7"/>
        <v>0</v>
      </c>
      <c r="J46" s="33">
        <v>350</v>
      </c>
      <c r="K46" s="33">
        <f t="shared" si="8"/>
        <v>350</v>
      </c>
      <c r="L46" s="33">
        <v>21</v>
      </c>
      <c r="M46" s="33">
        <f t="shared" si="9"/>
        <v>0</v>
      </c>
      <c r="N46" s="33">
        <v>0</v>
      </c>
      <c r="O46" s="33">
        <f t="shared" si="10"/>
        <v>0</v>
      </c>
      <c r="P46" s="33">
        <v>0</v>
      </c>
      <c r="Q46" s="33">
        <f t="shared" si="11"/>
        <v>0</v>
      </c>
      <c r="R46" s="34"/>
      <c r="S46" s="33" t="s">
        <v>166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 t="s">
        <v>771</v>
      </c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</row>
    <row r="47" spans="1:59" ht="22.5" outlineLevel="1" x14ac:dyDescent="0.2">
      <c r="A47" s="14">
        <v>40</v>
      </c>
      <c r="B47" s="14" t="s">
        <v>865</v>
      </c>
      <c r="C47" s="42" t="s">
        <v>866</v>
      </c>
      <c r="D47" s="24" t="s">
        <v>195</v>
      </c>
      <c r="E47" s="28">
        <v>20</v>
      </c>
      <c r="F47" s="57"/>
      <c r="G47" s="33">
        <f t="shared" si="6"/>
        <v>0</v>
      </c>
      <c r="H47" s="33">
        <v>2.92</v>
      </c>
      <c r="I47" s="33">
        <f t="shared" si="7"/>
        <v>58.4</v>
      </c>
      <c r="J47" s="33">
        <v>164.58</v>
      </c>
      <c r="K47" s="33">
        <f t="shared" si="8"/>
        <v>3291.6</v>
      </c>
      <c r="L47" s="33">
        <v>21</v>
      </c>
      <c r="M47" s="33">
        <f t="shared" si="9"/>
        <v>0</v>
      </c>
      <c r="N47" s="33">
        <v>2.7200000000000002E-3</v>
      </c>
      <c r="O47" s="33">
        <f t="shared" si="10"/>
        <v>0.05</v>
      </c>
      <c r="P47" s="33">
        <v>0</v>
      </c>
      <c r="Q47" s="33">
        <f t="shared" si="11"/>
        <v>0</v>
      </c>
      <c r="R47" s="34"/>
      <c r="S47" s="33" t="s">
        <v>166</v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 t="s">
        <v>771</v>
      </c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</row>
    <row r="48" spans="1:59" outlineLevel="1" x14ac:dyDescent="0.2">
      <c r="A48" s="14">
        <v>41</v>
      </c>
      <c r="B48" s="14" t="s">
        <v>867</v>
      </c>
      <c r="C48" s="42" t="s">
        <v>868</v>
      </c>
      <c r="D48" s="24" t="s">
        <v>195</v>
      </c>
      <c r="E48" s="28">
        <v>1</v>
      </c>
      <c r="F48" s="57"/>
      <c r="G48" s="33">
        <f t="shared" si="6"/>
        <v>0</v>
      </c>
      <c r="H48" s="33">
        <v>188.6</v>
      </c>
      <c r="I48" s="33">
        <f t="shared" si="7"/>
        <v>188.6</v>
      </c>
      <c r="J48" s="33">
        <v>478.4</v>
      </c>
      <c r="K48" s="33">
        <f t="shared" si="8"/>
        <v>478.4</v>
      </c>
      <c r="L48" s="33">
        <v>21</v>
      </c>
      <c r="M48" s="33">
        <f t="shared" si="9"/>
        <v>0</v>
      </c>
      <c r="N48" s="33">
        <v>4.5469999999999997E-2</v>
      </c>
      <c r="O48" s="33">
        <f t="shared" si="10"/>
        <v>0.05</v>
      </c>
      <c r="P48" s="33">
        <v>0</v>
      </c>
      <c r="Q48" s="33">
        <f t="shared" si="11"/>
        <v>0</v>
      </c>
      <c r="R48" s="34"/>
      <c r="S48" s="33" t="s">
        <v>166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 t="s">
        <v>771</v>
      </c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</row>
    <row r="49" spans="1:59" outlineLevel="1" x14ac:dyDescent="0.2">
      <c r="A49" s="14">
        <v>42</v>
      </c>
      <c r="B49" s="14" t="s">
        <v>869</v>
      </c>
      <c r="C49" s="42" t="s">
        <v>870</v>
      </c>
      <c r="D49" s="24" t="s">
        <v>195</v>
      </c>
      <c r="E49" s="28">
        <v>11</v>
      </c>
      <c r="F49" s="57"/>
      <c r="G49" s="33">
        <f t="shared" si="6"/>
        <v>0</v>
      </c>
      <c r="H49" s="33">
        <v>0</v>
      </c>
      <c r="I49" s="33">
        <f t="shared" si="7"/>
        <v>0</v>
      </c>
      <c r="J49" s="33">
        <v>349</v>
      </c>
      <c r="K49" s="33">
        <f t="shared" si="8"/>
        <v>3839</v>
      </c>
      <c r="L49" s="33">
        <v>21</v>
      </c>
      <c r="M49" s="33">
        <f t="shared" si="9"/>
        <v>0</v>
      </c>
      <c r="N49" s="33">
        <v>0</v>
      </c>
      <c r="O49" s="33">
        <f t="shared" si="10"/>
        <v>0</v>
      </c>
      <c r="P49" s="33">
        <v>0</v>
      </c>
      <c r="Q49" s="33">
        <f t="shared" si="11"/>
        <v>0</v>
      </c>
      <c r="R49" s="34"/>
      <c r="S49" s="33" t="s">
        <v>166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 t="s">
        <v>771</v>
      </c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</row>
    <row r="50" spans="1:59" outlineLevel="1" x14ac:dyDescent="0.2">
      <c r="A50" s="14">
        <v>43</v>
      </c>
      <c r="B50" s="14" t="s">
        <v>871</v>
      </c>
      <c r="C50" s="42" t="s">
        <v>872</v>
      </c>
      <c r="D50" s="24" t="s">
        <v>195</v>
      </c>
      <c r="E50" s="28">
        <v>2</v>
      </c>
      <c r="F50" s="57"/>
      <c r="G50" s="33">
        <f t="shared" si="6"/>
        <v>0</v>
      </c>
      <c r="H50" s="33">
        <v>0</v>
      </c>
      <c r="I50" s="33">
        <f t="shared" si="7"/>
        <v>0</v>
      </c>
      <c r="J50" s="33">
        <v>128.5</v>
      </c>
      <c r="K50" s="33">
        <f t="shared" si="8"/>
        <v>257</v>
      </c>
      <c r="L50" s="33">
        <v>21</v>
      </c>
      <c r="M50" s="33">
        <f t="shared" si="9"/>
        <v>0</v>
      </c>
      <c r="N50" s="33">
        <v>0</v>
      </c>
      <c r="O50" s="33">
        <f t="shared" si="10"/>
        <v>0</v>
      </c>
      <c r="P50" s="33">
        <v>0</v>
      </c>
      <c r="Q50" s="33">
        <f t="shared" si="11"/>
        <v>0</v>
      </c>
      <c r="R50" s="34"/>
      <c r="S50" s="33" t="s">
        <v>166</v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 t="s">
        <v>771</v>
      </c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</row>
    <row r="51" spans="1:59" outlineLevel="1" x14ac:dyDescent="0.2">
      <c r="A51" s="14">
        <v>44</v>
      </c>
      <c r="B51" s="14" t="s">
        <v>873</v>
      </c>
      <c r="C51" s="42" t="s">
        <v>874</v>
      </c>
      <c r="D51" s="24" t="s">
        <v>195</v>
      </c>
      <c r="E51" s="28">
        <v>1</v>
      </c>
      <c r="F51" s="57"/>
      <c r="G51" s="33">
        <f t="shared" si="6"/>
        <v>0</v>
      </c>
      <c r="H51" s="33">
        <v>0</v>
      </c>
      <c r="I51" s="33">
        <f t="shared" si="7"/>
        <v>0</v>
      </c>
      <c r="J51" s="33">
        <v>129.5</v>
      </c>
      <c r="K51" s="33">
        <f t="shared" si="8"/>
        <v>129.5</v>
      </c>
      <c r="L51" s="33">
        <v>21</v>
      </c>
      <c r="M51" s="33">
        <f t="shared" si="9"/>
        <v>0</v>
      </c>
      <c r="N51" s="33">
        <v>0</v>
      </c>
      <c r="O51" s="33">
        <f t="shared" si="10"/>
        <v>0</v>
      </c>
      <c r="P51" s="33">
        <v>0.01</v>
      </c>
      <c r="Q51" s="33">
        <f t="shared" si="11"/>
        <v>0.01</v>
      </c>
      <c r="R51" s="34"/>
      <c r="S51" s="33" t="s">
        <v>166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 t="s">
        <v>771</v>
      </c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</row>
    <row r="52" spans="1:59" outlineLevel="1" x14ac:dyDescent="0.2">
      <c r="A52" s="14">
        <v>45</v>
      </c>
      <c r="B52" s="14" t="s">
        <v>875</v>
      </c>
      <c r="C52" s="42" t="s">
        <v>876</v>
      </c>
      <c r="D52" s="24" t="s">
        <v>191</v>
      </c>
      <c r="E52" s="28">
        <v>39</v>
      </c>
      <c r="F52" s="57"/>
      <c r="G52" s="33">
        <f t="shared" si="6"/>
        <v>0</v>
      </c>
      <c r="H52" s="33">
        <v>14.36</v>
      </c>
      <c r="I52" s="33">
        <f t="shared" si="7"/>
        <v>560.04</v>
      </c>
      <c r="J52" s="33">
        <v>70.540000000000006</v>
      </c>
      <c r="K52" s="33">
        <f t="shared" si="8"/>
        <v>2751.06</v>
      </c>
      <c r="L52" s="33">
        <v>21</v>
      </c>
      <c r="M52" s="33">
        <f t="shared" si="9"/>
        <v>0</v>
      </c>
      <c r="N52" s="33">
        <v>4.8999999999999998E-4</v>
      </c>
      <c r="O52" s="33">
        <f t="shared" si="10"/>
        <v>0.02</v>
      </c>
      <c r="P52" s="33">
        <v>2E-3</v>
      </c>
      <c r="Q52" s="33">
        <f t="shared" si="11"/>
        <v>0.08</v>
      </c>
      <c r="R52" s="34"/>
      <c r="S52" s="33" t="s">
        <v>166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 t="s">
        <v>771</v>
      </c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</row>
    <row r="53" spans="1:59" outlineLevel="1" x14ac:dyDescent="0.2">
      <c r="A53" s="14">
        <v>46</v>
      </c>
      <c r="B53" s="14" t="s">
        <v>877</v>
      </c>
      <c r="C53" s="42" t="s">
        <v>878</v>
      </c>
      <c r="D53" s="24" t="s">
        <v>191</v>
      </c>
      <c r="E53" s="28">
        <v>34</v>
      </c>
      <c r="F53" s="57"/>
      <c r="G53" s="33">
        <f t="shared" si="6"/>
        <v>0</v>
      </c>
      <c r="H53" s="33">
        <v>14.36</v>
      </c>
      <c r="I53" s="33">
        <f t="shared" si="7"/>
        <v>488.24</v>
      </c>
      <c r="J53" s="33">
        <v>107.64</v>
      </c>
      <c r="K53" s="33">
        <f t="shared" si="8"/>
        <v>3659.76</v>
      </c>
      <c r="L53" s="33">
        <v>21</v>
      </c>
      <c r="M53" s="33">
        <f t="shared" si="9"/>
        <v>0</v>
      </c>
      <c r="N53" s="33">
        <v>4.8999999999999998E-4</v>
      </c>
      <c r="O53" s="33">
        <f t="shared" si="10"/>
        <v>0.02</v>
      </c>
      <c r="P53" s="33">
        <v>6.0000000000000001E-3</v>
      </c>
      <c r="Q53" s="33">
        <f t="shared" si="11"/>
        <v>0.2</v>
      </c>
      <c r="R53" s="34"/>
      <c r="S53" s="33" t="s">
        <v>166</v>
      </c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 t="s">
        <v>771</v>
      </c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</row>
    <row r="54" spans="1:59" outlineLevel="1" x14ac:dyDescent="0.2">
      <c r="A54" s="14">
        <v>47</v>
      </c>
      <c r="B54" s="14" t="s">
        <v>879</v>
      </c>
      <c r="C54" s="42" t="s">
        <v>880</v>
      </c>
      <c r="D54" s="24" t="s">
        <v>195</v>
      </c>
      <c r="E54" s="28">
        <v>49</v>
      </c>
      <c r="F54" s="57"/>
      <c r="G54" s="33">
        <f t="shared" si="6"/>
        <v>0</v>
      </c>
      <c r="H54" s="33">
        <v>11.37</v>
      </c>
      <c r="I54" s="33">
        <f t="shared" si="7"/>
        <v>557.13</v>
      </c>
      <c r="J54" s="33">
        <v>60.43</v>
      </c>
      <c r="K54" s="33">
        <f t="shared" si="8"/>
        <v>2961.07</v>
      </c>
      <c r="L54" s="33">
        <v>21</v>
      </c>
      <c r="M54" s="33">
        <f t="shared" si="9"/>
        <v>0</v>
      </c>
      <c r="N54" s="33">
        <v>0</v>
      </c>
      <c r="O54" s="33">
        <f t="shared" si="10"/>
        <v>0</v>
      </c>
      <c r="P54" s="33">
        <v>4.0999999999999999E-4</v>
      </c>
      <c r="Q54" s="33">
        <f t="shared" si="11"/>
        <v>0.02</v>
      </c>
      <c r="R54" s="34"/>
      <c r="S54" s="33" t="s">
        <v>166</v>
      </c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 t="s">
        <v>771</v>
      </c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</row>
    <row r="55" spans="1:59" outlineLevel="1" x14ac:dyDescent="0.2">
      <c r="A55" s="14">
        <v>48</v>
      </c>
      <c r="B55" s="14" t="s">
        <v>881</v>
      </c>
      <c r="C55" s="42" t="s">
        <v>882</v>
      </c>
      <c r="D55" s="24" t="s">
        <v>723</v>
      </c>
      <c r="E55" s="28">
        <v>40</v>
      </c>
      <c r="F55" s="57"/>
      <c r="G55" s="33">
        <f t="shared" si="6"/>
        <v>0</v>
      </c>
      <c r="H55" s="33">
        <v>0</v>
      </c>
      <c r="I55" s="33">
        <f t="shared" si="7"/>
        <v>0</v>
      </c>
      <c r="J55" s="33">
        <v>400</v>
      </c>
      <c r="K55" s="33">
        <f t="shared" si="8"/>
        <v>16000</v>
      </c>
      <c r="L55" s="33">
        <v>21</v>
      </c>
      <c r="M55" s="33">
        <f t="shared" si="9"/>
        <v>0</v>
      </c>
      <c r="N55" s="33">
        <v>0</v>
      </c>
      <c r="O55" s="33">
        <f t="shared" si="10"/>
        <v>0</v>
      </c>
      <c r="P55" s="33">
        <v>0</v>
      </c>
      <c r="Q55" s="33">
        <f t="shared" si="11"/>
        <v>0</v>
      </c>
      <c r="R55" s="34"/>
      <c r="S55" s="33" t="s">
        <v>166</v>
      </c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 t="s">
        <v>771</v>
      </c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</row>
    <row r="56" spans="1:59" ht="33.75" outlineLevel="1" x14ac:dyDescent="0.2">
      <c r="A56" s="14">
        <v>49</v>
      </c>
      <c r="B56" s="14" t="s">
        <v>883</v>
      </c>
      <c r="C56" s="42" t="s">
        <v>884</v>
      </c>
      <c r="D56" s="24" t="s">
        <v>716</v>
      </c>
      <c r="E56" s="28">
        <v>4</v>
      </c>
      <c r="F56" s="57"/>
      <c r="G56" s="33">
        <f t="shared" si="6"/>
        <v>0</v>
      </c>
      <c r="H56" s="33">
        <v>0</v>
      </c>
      <c r="I56" s="33">
        <f t="shared" si="7"/>
        <v>0</v>
      </c>
      <c r="J56" s="33">
        <v>875</v>
      </c>
      <c r="K56" s="33">
        <f t="shared" si="8"/>
        <v>3500</v>
      </c>
      <c r="L56" s="33">
        <v>21</v>
      </c>
      <c r="M56" s="33">
        <f t="shared" si="9"/>
        <v>0</v>
      </c>
      <c r="N56" s="33">
        <v>0</v>
      </c>
      <c r="O56" s="33">
        <f t="shared" si="10"/>
        <v>0</v>
      </c>
      <c r="P56" s="33">
        <v>0</v>
      </c>
      <c r="Q56" s="33">
        <f t="shared" si="11"/>
        <v>0</v>
      </c>
      <c r="R56" s="34"/>
      <c r="S56" s="33" t="s">
        <v>166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 t="s">
        <v>771</v>
      </c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</row>
    <row r="57" spans="1:59" ht="33.75" outlineLevel="1" x14ac:dyDescent="0.2">
      <c r="A57" s="14">
        <v>50</v>
      </c>
      <c r="B57" s="14" t="s">
        <v>885</v>
      </c>
      <c r="C57" s="42" t="s">
        <v>886</v>
      </c>
      <c r="D57" s="24" t="s">
        <v>887</v>
      </c>
      <c r="E57" s="28">
        <v>1</v>
      </c>
      <c r="F57" s="57"/>
      <c r="G57" s="33">
        <f t="shared" si="6"/>
        <v>0</v>
      </c>
      <c r="H57" s="33">
        <v>0</v>
      </c>
      <c r="I57" s="33">
        <f t="shared" si="7"/>
        <v>0</v>
      </c>
      <c r="J57" s="33">
        <v>3480</v>
      </c>
      <c r="K57" s="33">
        <f t="shared" si="8"/>
        <v>3480</v>
      </c>
      <c r="L57" s="33">
        <v>21</v>
      </c>
      <c r="M57" s="33">
        <f t="shared" si="9"/>
        <v>0</v>
      </c>
      <c r="N57" s="33">
        <v>0</v>
      </c>
      <c r="O57" s="33">
        <f t="shared" si="10"/>
        <v>0</v>
      </c>
      <c r="P57" s="33">
        <v>0</v>
      </c>
      <c r="Q57" s="33">
        <f t="shared" si="11"/>
        <v>0</v>
      </c>
      <c r="R57" s="34"/>
      <c r="S57" s="33" t="s">
        <v>166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 t="s">
        <v>771</v>
      </c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</row>
    <row r="58" spans="1:59" x14ac:dyDescent="0.2">
      <c r="A58" s="20" t="s">
        <v>135</v>
      </c>
      <c r="B58" s="20" t="s">
        <v>103</v>
      </c>
      <c r="C58" s="44" t="s">
        <v>104</v>
      </c>
      <c r="D58" s="26"/>
      <c r="E58" s="30"/>
      <c r="F58" s="58"/>
      <c r="G58" s="35">
        <f>SUM(G59:G109)</f>
        <v>0</v>
      </c>
      <c r="H58" s="35"/>
      <c r="I58" s="35">
        <f>SUM(I59:I109)</f>
        <v>277742.02</v>
      </c>
      <c r="J58" s="35"/>
      <c r="K58" s="35">
        <f>SUM(K59:K109)</f>
        <v>0</v>
      </c>
      <c r="L58" s="35"/>
      <c r="M58" s="35">
        <f>SUM(M59:M109)</f>
        <v>0</v>
      </c>
      <c r="N58" s="35"/>
      <c r="O58" s="35">
        <f>SUM(O59:O109)</f>
        <v>0.27</v>
      </c>
      <c r="P58" s="35"/>
      <c r="Q58" s="35">
        <f>SUM(Q59:Q109)</f>
        <v>0</v>
      </c>
      <c r="R58" s="36"/>
      <c r="S58" s="35"/>
      <c r="AD58" t="s">
        <v>136</v>
      </c>
    </row>
    <row r="59" spans="1:59" outlineLevel="1" x14ac:dyDescent="0.2">
      <c r="A59" s="14">
        <v>51</v>
      </c>
      <c r="B59" s="14" t="s">
        <v>888</v>
      </c>
      <c r="C59" s="42" t="s">
        <v>889</v>
      </c>
      <c r="D59" s="24" t="s">
        <v>191</v>
      </c>
      <c r="E59" s="28">
        <v>218</v>
      </c>
      <c r="F59" s="57"/>
      <c r="G59" s="33">
        <f t="shared" ref="G59:G90" si="12">ROUND(E59*F59,2)</f>
        <v>0</v>
      </c>
      <c r="H59" s="33">
        <v>19.600000000000001</v>
      </c>
      <c r="I59" s="33">
        <f t="shared" ref="I59:I90" si="13">ROUND(E59*H59,2)</f>
        <v>4272.8</v>
      </c>
      <c r="J59" s="33">
        <v>0</v>
      </c>
      <c r="K59" s="33">
        <f t="shared" ref="K59:K90" si="14">ROUND(E59*J59,2)</f>
        <v>0</v>
      </c>
      <c r="L59" s="33">
        <v>21</v>
      </c>
      <c r="M59" s="33">
        <f t="shared" ref="M59:M90" si="15">G59*(1+L59/100)</f>
        <v>0</v>
      </c>
      <c r="N59" s="33">
        <v>1.6000000000000001E-4</v>
      </c>
      <c r="O59" s="33">
        <f t="shared" ref="O59:O90" si="16">ROUND(E59*N59,2)</f>
        <v>0.03</v>
      </c>
      <c r="P59" s="33">
        <v>0</v>
      </c>
      <c r="Q59" s="33">
        <f t="shared" ref="Q59:Q90" si="17">ROUND(E59*P59,2)</f>
        <v>0</v>
      </c>
      <c r="R59" s="34"/>
      <c r="S59" s="33" t="s">
        <v>166</v>
      </c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 t="s">
        <v>775</v>
      </c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</row>
    <row r="60" spans="1:59" ht="22.5" outlineLevel="1" x14ac:dyDescent="0.2">
      <c r="A60" s="14">
        <v>52</v>
      </c>
      <c r="B60" s="14" t="s">
        <v>890</v>
      </c>
      <c r="C60" s="42" t="s">
        <v>891</v>
      </c>
      <c r="D60" s="24" t="s">
        <v>191</v>
      </c>
      <c r="E60" s="28">
        <v>10</v>
      </c>
      <c r="F60" s="57"/>
      <c r="G60" s="33">
        <f t="shared" si="12"/>
        <v>0</v>
      </c>
      <c r="H60" s="33">
        <v>18.600000000000001</v>
      </c>
      <c r="I60" s="33">
        <f t="shared" si="13"/>
        <v>186</v>
      </c>
      <c r="J60" s="33">
        <v>0</v>
      </c>
      <c r="K60" s="33">
        <f t="shared" si="14"/>
        <v>0</v>
      </c>
      <c r="L60" s="33">
        <v>21</v>
      </c>
      <c r="M60" s="33">
        <f t="shared" si="15"/>
        <v>0</v>
      </c>
      <c r="N60" s="33">
        <v>1.6000000000000001E-4</v>
      </c>
      <c r="O60" s="33">
        <f t="shared" si="16"/>
        <v>0</v>
      </c>
      <c r="P60" s="33">
        <v>0</v>
      </c>
      <c r="Q60" s="33">
        <f t="shared" si="17"/>
        <v>0</v>
      </c>
      <c r="R60" s="34"/>
      <c r="S60" s="33" t="s">
        <v>166</v>
      </c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 t="s">
        <v>775</v>
      </c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</row>
    <row r="61" spans="1:59" outlineLevel="1" x14ac:dyDescent="0.2">
      <c r="A61" s="14">
        <v>53</v>
      </c>
      <c r="B61" s="14" t="s">
        <v>892</v>
      </c>
      <c r="C61" s="42" t="s">
        <v>893</v>
      </c>
      <c r="D61" s="24" t="s">
        <v>191</v>
      </c>
      <c r="E61" s="28">
        <v>410</v>
      </c>
      <c r="F61" s="57"/>
      <c r="G61" s="33">
        <f t="shared" si="12"/>
        <v>0</v>
      </c>
      <c r="H61" s="33">
        <v>32.1</v>
      </c>
      <c r="I61" s="33">
        <f t="shared" si="13"/>
        <v>13161</v>
      </c>
      <c r="J61" s="33">
        <v>0</v>
      </c>
      <c r="K61" s="33">
        <f t="shared" si="14"/>
        <v>0</v>
      </c>
      <c r="L61" s="33">
        <v>21</v>
      </c>
      <c r="M61" s="33">
        <f t="shared" si="15"/>
        <v>0</v>
      </c>
      <c r="N61" s="33">
        <v>2.2000000000000001E-4</v>
      </c>
      <c r="O61" s="33">
        <f t="shared" si="16"/>
        <v>0.09</v>
      </c>
      <c r="P61" s="33">
        <v>0</v>
      </c>
      <c r="Q61" s="33">
        <f t="shared" si="17"/>
        <v>0</v>
      </c>
      <c r="R61" s="34"/>
      <c r="S61" s="33" t="s">
        <v>166</v>
      </c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 t="s">
        <v>775</v>
      </c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</row>
    <row r="62" spans="1:59" outlineLevel="1" x14ac:dyDescent="0.2">
      <c r="A62" s="14">
        <v>54</v>
      </c>
      <c r="B62" s="14" t="s">
        <v>894</v>
      </c>
      <c r="C62" s="42" t="s">
        <v>895</v>
      </c>
      <c r="D62" s="24" t="s">
        <v>191</v>
      </c>
      <c r="E62" s="28">
        <v>269</v>
      </c>
      <c r="F62" s="57"/>
      <c r="G62" s="33">
        <f t="shared" si="12"/>
        <v>0</v>
      </c>
      <c r="H62" s="33">
        <v>32.299999999999997</v>
      </c>
      <c r="I62" s="33">
        <f t="shared" si="13"/>
        <v>8688.7000000000007</v>
      </c>
      <c r="J62" s="33">
        <v>0</v>
      </c>
      <c r="K62" s="33">
        <f t="shared" si="14"/>
        <v>0</v>
      </c>
      <c r="L62" s="33">
        <v>21</v>
      </c>
      <c r="M62" s="33">
        <f t="shared" si="15"/>
        <v>0</v>
      </c>
      <c r="N62" s="33">
        <v>2.1000000000000001E-4</v>
      </c>
      <c r="O62" s="33">
        <f t="shared" si="16"/>
        <v>0.06</v>
      </c>
      <c r="P62" s="33">
        <v>0</v>
      </c>
      <c r="Q62" s="33">
        <f t="shared" si="17"/>
        <v>0</v>
      </c>
      <c r="R62" s="34"/>
      <c r="S62" s="33" t="s">
        <v>166</v>
      </c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 t="s">
        <v>775</v>
      </c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</row>
    <row r="63" spans="1:59" outlineLevel="1" x14ac:dyDescent="0.2">
      <c r="A63" s="14">
        <v>55</v>
      </c>
      <c r="B63" s="14" t="s">
        <v>896</v>
      </c>
      <c r="C63" s="42" t="s">
        <v>897</v>
      </c>
      <c r="D63" s="24" t="s">
        <v>191</v>
      </c>
      <c r="E63" s="28">
        <v>15</v>
      </c>
      <c r="F63" s="57"/>
      <c r="G63" s="33">
        <f t="shared" si="12"/>
        <v>0</v>
      </c>
      <c r="H63" s="33">
        <v>52.5</v>
      </c>
      <c r="I63" s="33">
        <f t="shared" si="13"/>
        <v>787.5</v>
      </c>
      <c r="J63" s="33">
        <v>0</v>
      </c>
      <c r="K63" s="33">
        <f t="shared" si="14"/>
        <v>0</v>
      </c>
      <c r="L63" s="33">
        <v>21</v>
      </c>
      <c r="M63" s="33">
        <f t="shared" si="15"/>
        <v>0</v>
      </c>
      <c r="N63" s="33">
        <v>2.9999999999999997E-4</v>
      </c>
      <c r="O63" s="33">
        <f t="shared" si="16"/>
        <v>0</v>
      </c>
      <c r="P63" s="33">
        <v>0</v>
      </c>
      <c r="Q63" s="33">
        <f t="shared" si="17"/>
        <v>0</v>
      </c>
      <c r="R63" s="34"/>
      <c r="S63" s="33" t="s">
        <v>166</v>
      </c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 t="s">
        <v>775</v>
      </c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</row>
    <row r="64" spans="1:59" outlineLevel="1" x14ac:dyDescent="0.2">
      <c r="A64" s="14">
        <v>56</v>
      </c>
      <c r="B64" s="14" t="s">
        <v>898</v>
      </c>
      <c r="C64" s="42" t="s">
        <v>899</v>
      </c>
      <c r="D64" s="24" t="s">
        <v>191</v>
      </c>
      <c r="E64" s="28">
        <v>8</v>
      </c>
      <c r="F64" s="57"/>
      <c r="G64" s="33">
        <f t="shared" si="12"/>
        <v>0</v>
      </c>
      <c r="H64" s="33">
        <v>125.5</v>
      </c>
      <c r="I64" s="33">
        <f t="shared" si="13"/>
        <v>1004</v>
      </c>
      <c r="J64" s="33">
        <v>0</v>
      </c>
      <c r="K64" s="33">
        <f t="shared" si="14"/>
        <v>0</v>
      </c>
      <c r="L64" s="33">
        <v>21</v>
      </c>
      <c r="M64" s="33">
        <f t="shared" si="15"/>
        <v>0</v>
      </c>
      <c r="N64" s="33">
        <v>5.2999999999999998E-4</v>
      </c>
      <c r="O64" s="33">
        <f t="shared" si="16"/>
        <v>0</v>
      </c>
      <c r="P64" s="33">
        <v>0</v>
      </c>
      <c r="Q64" s="33">
        <f t="shared" si="17"/>
        <v>0</v>
      </c>
      <c r="R64" s="34"/>
      <c r="S64" s="33" t="s">
        <v>166</v>
      </c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 t="s">
        <v>775</v>
      </c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</row>
    <row r="65" spans="1:59" outlineLevel="1" x14ac:dyDescent="0.2">
      <c r="A65" s="14">
        <v>57</v>
      </c>
      <c r="B65" s="14" t="s">
        <v>900</v>
      </c>
      <c r="C65" s="42" t="s">
        <v>901</v>
      </c>
      <c r="D65" s="24" t="s">
        <v>191</v>
      </c>
      <c r="E65" s="28">
        <v>35</v>
      </c>
      <c r="F65" s="57"/>
      <c r="G65" s="33">
        <f t="shared" si="12"/>
        <v>0</v>
      </c>
      <c r="H65" s="33">
        <v>15.9</v>
      </c>
      <c r="I65" s="33">
        <f t="shared" si="13"/>
        <v>556.5</v>
      </c>
      <c r="J65" s="33">
        <v>0</v>
      </c>
      <c r="K65" s="33">
        <f t="shared" si="14"/>
        <v>0</v>
      </c>
      <c r="L65" s="33">
        <v>21</v>
      </c>
      <c r="M65" s="33">
        <f t="shared" si="15"/>
        <v>0</v>
      </c>
      <c r="N65" s="33">
        <v>4.0000000000000003E-5</v>
      </c>
      <c r="O65" s="33">
        <f t="shared" si="16"/>
        <v>0</v>
      </c>
      <c r="P65" s="33">
        <v>0</v>
      </c>
      <c r="Q65" s="33">
        <f t="shared" si="17"/>
        <v>0</v>
      </c>
      <c r="R65" s="34"/>
      <c r="S65" s="33" t="s">
        <v>166</v>
      </c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 t="s">
        <v>775</v>
      </c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</row>
    <row r="66" spans="1:59" outlineLevel="1" x14ac:dyDescent="0.2">
      <c r="A66" s="14">
        <v>58</v>
      </c>
      <c r="B66" s="14" t="s">
        <v>902</v>
      </c>
      <c r="C66" s="42" t="s">
        <v>903</v>
      </c>
      <c r="D66" s="24" t="s">
        <v>191</v>
      </c>
      <c r="E66" s="28">
        <v>15</v>
      </c>
      <c r="F66" s="57"/>
      <c r="G66" s="33">
        <f t="shared" si="12"/>
        <v>0</v>
      </c>
      <c r="H66" s="33">
        <v>24.9</v>
      </c>
      <c r="I66" s="33">
        <f t="shared" si="13"/>
        <v>373.5</v>
      </c>
      <c r="J66" s="33">
        <v>0</v>
      </c>
      <c r="K66" s="33">
        <f t="shared" si="14"/>
        <v>0</v>
      </c>
      <c r="L66" s="33">
        <v>21</v>
      </c>
      <c r="M66" s="33">
        <f t="shared" si="15"/>
        <v>0</v>
      </c>
      <c r="N66" s="33">
        <v>6.0000000000000002E-5</v>
      </c>
      <c r="O66" s="33">
        <f t="shared" si="16"/>
        <v>0</v>
      </c>
      <c r="P66" s="33">
        <v>0</v>
      </c>
      <c r="Q66" s="33">
        <f t="shared" si="17"/>
        <v>0</v>
      </c>
      <c r="R66" s="34"/>
      <c r="S66" s="33" t="s">
        <v>166</v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 t="s">
        <v>775</v>
      </c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</row>
    <row r="67" spans="1:59" ht="22.5" outlineLevel="1" x14ac:dyDescent="0.2">
      <c r="A67" s="14">
        <v>59</v>
      </c>
      <c r="B67" s="14" t="s">
        <v>904</v>
      </c>
      <c r="C67" s="42" t="s">
        <v>905</v>
      </c>
      <c r="D67" s="24" t="s">
        <v>191</v>
      </c>
      <c r="E67" s="28">
        <v>5</v>
      </c>
      <c r="F67" s="57"/>
      <c r="G67" s="33">
        <f t="shared" si="12"/>
        <v>0</v>
      </c>
      <c r="H67" s="33">
        <v>20.3</v>
      </c>
      <c r="I67" s="33">
        <f t="shared" si="13"/>
        <v>101.5</v>
      </c>
      <c r="J67" s="33">
        <v>0</v>
      </c>
      <c r="K67" s="33">
        <f t="shared" si="14"/>
        <v>0</v>
      </c>
      <c r="L67" s="33">
        <v>21</v>
      </c>
      <c r="M67" s="33">
        <f t="shared" si="15"/>
        <v>0</v>
      </c>
      <c r="N67" s="33">
        <v>1.1E-4</v>
      </c>
      <c r="O67" s="33">
        <f t="shared" si="16"/>
        <v>0</v>
      </c>
      <c r="P67" s="33">
        <v>0</v>
      </c>
      <c r="Q67" s="33">
        <f t="shared" si="17"/>
        <v>0</v>
      </c>
      <c r="R67" s="34"/>
      <c r="S67" s="33" t="s">
        <v>166</v>
      </c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 t="s">
        <v>775</v>
      </c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</row>
    <row r="68" spans="1:59" outlineLevel="1" x14ac:dyDescent="0.2">
      <c r="A68" s="14">
        <v>60</v>
      </c>
      <c r="B68" s="14" t="s">
        <v>906</v>
      </c>
      <c r="C68" s="42" t="s">
        <v>907</v>
      </c>
      <c r="D68" s="24" t="s">
        <v>195</v>
      </c>
      <c r="E68" s="28">
        <v>4</v>
      </c>
      <c r="F68" s="57"/>
      <c r="G68" s="33">
        <f t="shared" si="12"/>
        <v>0</v>
      </c>
      <c r="H68" s="33">
        <v>151.5</v>
      </c>
      <c r="I68" s="33">
        <f t="shared" si="13"/>
        <v>606</v>
      </c>
      <c r="J68" s="33">
        <v>0</v>
      </c>
      <c r="K68" s="33">
        <f t="shared" si="14"/>
        <v>0</v>
      </c>
      <c r="L68" s="33">
        <v>21</v>
      </c>
      <c r="M68" s="33">
        <f t="shared" si="15"/>
        <v>0</v>
      </c>
      <c r="N68" s="33">
        <v>1.0000000000000001E-5</v>
      </c>
      <c r="O68" s="33">
        <f t="shared" si="16"/>
        <v>0</v>
      </c>
      <c r="P68" s="33">
        <v>0</v>
      </c>
      <c r="Q68" s="33">
        <f t="shared" si="17"/>
        <v>0</v>
      </c>
      <c r="R68" s="34"/>
      <c r="S68" s="33" t="s">
        <v>166</v>
      </c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 t="s">
        <v>775</v>
      </c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</row>
    <row r="69" spans="1:59" outlineLevel="1" x14ac:dyDescent="0.2">
      <c r="A69" s="14">
        <v>61</v>
      </c>
      <c r="B69" s="14" t="s">
        <v>908</v>
      </c>
      <c r="C69" s="42" t="s">
        <v>909</v>
      </c>
      <c r="D69" s="24" t="s">
        <v>195</v>
      </c>
      <c r="E69" s="28">
        <v>5</v>
      </c>
      <c r="F69" s="57"/>
      <c r="G69" s="33">
        <f t="shared" si="12"/>
        <v>0</v>
      </c>
      <c r="H69" s="33">
        <v>206.5</v>
      </c>
      <c r="I69" s="33">
        <f t="shared" si="13"/>
        <v>1032.5</v>
      </c>
      <c r="J69" s="33">
        <v>0</v>
      </c>
      <c r="K69" s="33">
        <f t="shared" si="14"/>
        <v>0</v>
      </c>
      <c r="L69" s="33">
        <v>21</v>
      </c>
      <c r="M69" s="33">
        <f t="shared" si="15"/>
        <v>0</v>
      </c>
      <c r="N69" s="33">
        <v>5.0000000000000002E-5</v>
      </c>
      <c r="O69" s="33">
        <f t="shared" si="16"/>
        <v>0</v>
      </c>
      <c r="P69" s="33">
        <v>0</v>
      </c>
      <c r="Q69" s="33">
        <f t="shared" si="17"/>
        <v>0</v>
      </c>
      <c r="R69" s="34"/>
      <c r="S69" s="33" t="s">
        <v>166</v>
      </c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 t="s">
        <v>775</v>
      </c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</row>
    <row r="70" spans="1:59" outlineLevel="1" x14ac:dyDescent="0.2">
      <c r="A70" s="14">
        <v>62</v>
      </c>
      <c r="B70" s="14" t="s">
        <v>910</v>
      </c>
      <c r="C70" s="42" t="s">
        <v>911</v>
      </c>
      <c r="D70" s="24" t="s">
        <v>195</v>
      </c>
      <c r="E70" s="28">
        <v>2</v>
      </c>
      <c r="F70" s="57"/>
      <c r="G70" s="33">
        <f t="shared" si="12"/>
        <v>0</v>
      </c>
      <c r="H70" s="33">
        <v>163</v>
      </c>
      <c r="I70" s="33">
        <f t="shared" si="13"/>
        <v>326</v>
      </c>
      <c r="J70" s="33">
        <v>0</v>
      </c>
      <c r="K70" s="33">
        <f t="shared" si="14"/>
        <v>0</v>
      </c>
      <c r="L70" s="33">
        <v>21</v>
      </c>
      <c r="M70" s="33">
        <f t="shared" si="15"/>
        <v>0</v>
      </c>
      <c r="N70" s="33">
        <v>4.0000000000000003E-5</v>
      </c>
      <c r="O70" s="33">
        <f t="shared" si="16"/>
        <v>0</v>
      </c>
      <c r="P70" s="33">
        <v>0</v>
      </c>
      <c r="Q70" s="33">
        <f t="shared" si="17"/>
        <v>0</v>
      </c>
      <c r="R70" s="34"/>
      <c r="S70" s="33" t="s">
        <v>166</v>
      </c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 t="s">
        <v>775</v>
      </c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</row>
    <row r="71" spans="1:59" outlineLevel="1" x14ac:dyDescent="0.2">
      <c r="A71" s="14">
        <v>63</v>
      </c>
      <c r="B71" s="14" t="s">
        <v>912</v>
      </c>
      <c r="C71" s="42" t="s">
        <v>913</v>
      </c>
      <c r="D71" s="24" t="s">
        <v>195</v>
      </c>
      <c r="E71" s="28">
        <v>3</v>
      </c>
      <c r="F71" s="57"/>
      <c r="G71" s="33">
        <f t="shared" si="12"/>
        <v>0</v>
      </c>
      <c r="H71" s="33">
        <v>165</v>
      </c>
      <c r="I71" s="33">
        <f t="shared" si="13"/>
        <v>495</v>
      </c>
      <c r="J71" s="33">
        <v>0</v>
      </c>
      <c r="K71" s="33">
        <f t="shared" si="14"/>
        <v>0</v>
      </c>
      <c r="L71" s="33">
        <v>21</v>
      </c>
      <c r="M71" s="33">
        <f t="shared" si="15"/>
        <v>0</v>
      </c>
      <c r="N71" s="33">
        <v>6.0000000000000002E-5</v>
      </c>
      <c r="O71" s="33">
        <f t="shared" si="16"/>
        <v>0</v>
      </c>
      <c r="P71" s="33">
        <v>0</v>
      </c>
      <c r="Q71" s="33">
        <f t="shared" si="17"/>
        <v>0</v>
      </c>
      <c r="R71" s="34"/>
      <c r="S71" s="33" t="s">
        <v>166</v>
      </c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 t="s">
        <v>775</v>
      </c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</row>
    <row r="72" spans="1:59" outlineLevel="1" x14ac:dyDescent="0.2">
      <c r="A72" s="14">
        <v>64</v>
      </c>
      <c r="B72" s="14" t="s">
        <v>914</v>
      </c>
      <c r="C72" s="42" t="s">
        <v>915</v>
      </c>
      <c r="D72" s="24" t="s">
        <v>195</v>
      </c>
      <c r="E72" s="28">
        <v>6</v>
      </c>
      <c r="F72" s="57"/>
      <c r="G72" s="33">
        <f t="shared" si="12"/>
        <v>0</v>
      </c>
      <c r="H72" s="33">
        <v>53.2</v>
      </c>
      <c r="I72" s="33">
        <f t="shared" si="13"/>
        <v>319.2</v>
      </c>
      <c r="J72" s="33">
        <v>0</v>
      </c>
      <c r="K72" s="33">
        <f t="shared" si="14"/>
        <v>0</v>
      </c>
      <c r="L72" s="33">
        <v>21</v>
      </c>
      <c r="M72" s="33">
        <f t="shared" si="15"/>
        <v>0</v>
      </c>
      <c r="N72" s="33">
        <v>5.0099999999999997E-3</v>
      </c>
      <c r="O72" s="33">
        <f t="shared" si="16"/>
        <v>0.03</v>
      </c>
      <c r="P72" s="33">
        <v>0</v>
      </c>
      <c r="Q72" s="33">
        <f t="shared" si="17"/>
        <v>0</v>
      </c>
      <c r="R72" s="34"/>
      <c r="S72" s="33" t="s">
        <v>166</v>
      </c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 t="s">
        <v>775</v>
      </c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</row>
    <row r="73" spans="1:59" outlineLevel="1" x14ac:dyDescent="0.2">
      <c r="A73" s="14">
        <v>65</v>
      </c>
      <c r="B73" s="14" t="s">
        <v>916</v>
      </c>
      <c r="C73" s="42" t="s">
        <v>917</v>
      </c>
      <c r="D73" s="24" t="s">
        <v>195</v>
      </c>
      <c r="E73" s="28">
        <v>5</v>
      </c>
      <c r="F73" s="57"/>
      <c r="G73" s="33">
        <f t="shared" si="12"/>
        <v>0</v>
      </c>
      <c r="H73" s="33">
        <v>66.099999999999994</v>
      </c>
      <c r="I73" s="33">
        <f t="shared" si="13"/>
        <v>330.5</v>
      </c>
      <c r="J73" s="33">
        <v>0</v>
      </c>
      <c r="K73" s="33">
        <f t="shared" si="14"/>
        <v>0</v>
      </c>
      <c r="L73" s="33">
        <v>21</v>
      </c>
      <c r="M73" s="33">
        <f t="shared" si="15"/>
        <v>0</v>
      </c>
      <c r="N73" s="33">
        <v>4.0000000000000003E-5</v>
      </c>
      <c r="O73" s="33">
        <f t="shared" si="16"/>
        <v>0</v>
      </c>
      <c r="P73" s="33">
        <v>0</v>
      </c>
      <c r="Q73" s="33">
        <f t="shared" si="17"/>
        <v>0</v>
      </c>
      <c r="R73" s="34"/>
      <c r="S73" s="33" t="s">
        <v>166</v>
      </c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 t="s">
        <v>775</v>
      </c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</row>
    <row r="74" spans="1:59" outlineLevel="1" x14ac:dyDescent="0.2">
      <c r="A74" s="14">
        <v>66</v>
      </c>
      <c r="B74" s="14" t="s">
        <v>918</v>
      </c>
      <c r="C74" s="42" t="s">
        <v>919</v>
      </c>
      <c r="D74" s="24" t="s">
        <v>195</v>
      </c>
      <c r="E74" s="28">
        <v>3</v>
      </c>
      <c r="F74" s="57"/>
      <c r="G74" s="33">
        <f t="shared" si="12"/>
        <v>0</v>
      </c>
      <c r="H74" s="33">
        <v>75.400000000000006</v>
      </c>
      <c r="I74" s="33">
        <f t="shared" si="13"/>
        <v>226.2</v>
      </c>
      <c r="J74" s="33">
        <v>0</v>
      </c>
      <c r="K74" s="33">
        <f t="shared" si="14"/>
        <v>0</v>
      </c>
      <c r="L74" s="33">
        <v>21</v>
      </c>
      <c r="M74" s="33">
        <f t="shared" si="15"/>
        <v>0</v>
      </c>
      <c r="N74" s="33">
        <v>1.0000000000000001E-5</v>
      </c>
      <c r="O74" s="33">
        <f t="shared" si="16"/>
        <v>0</v>
      </c>
      <c r="P74" s="33">
        <v>0</v>
      </c>
      <c r="Q74" s="33">
        <f t="shared" si="17"/>
        <v>0</v>
      </c>
      <c r="R74" s="34"/>
      <c r="S74" s="33" t="s">
        <v>166</v>
      </c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 t="s">
        <v>775</v>
      </c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</row>
    <row r="75" spans="1:59" outlineLevel="1" x14ac:dyDescent="0.2">
      <c r="A75" s="14">
        <v>67</v>
      </c>
      <c r="B75" s="14" t="s">
        <v>920</v>
      </c>
      <c r="C75" s="42" t="s">
        <v>921</v>
      </c>
      <c r="D75" s="24" t="s">
        <v>195</v>
      </c>
      <c r="E75" s="28">
        <v>3</v>
      </c>
      <c r="F75" s="57"/>
      <c r="G75" s="33">
        <f t="shared" si="12"/>
        <v>0</v>
      </c>
      <c r="H75" s="33">
        <v>42.2</v>
      </c>
      <c r="I75" s="33">
        <f t="shared" si="13"/>
        <v>126.6</v>
      </c>
      <c r="J75" s="33">
        <v>0</v>
      </c>
      <c r="K75" s="33">
        <f t="shared" si="14"/>
        <v>0</v>
      </c>
      <c r="L75" s="33">
        <v>21</v>
      </c>
      <c r="M75" s="33">
        <f t="shared" si="15"/>
        <v>0</v>
      </c>
      <c r="N75" s="33">
        <v>0</v>
      </c>
      <c r="O75" s="33">
        <f t="shared" si="16"/>
        <v>0</v>
      </c>
      <c r="P75" s="33">
        <v>0</v>
      </c>
      <c r="Q75" s="33">
        <f t="shared" si="17"/>
        <v>0</v>
      </c>
      <c r="R75" s="34"/>
      <c r="S75" s="33" t="s">
        <v>166</v>
      </c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 t="s">
        <v>775</v>
      </c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</row>
    <row r="76" spans="1:59" outlineLevel="1" x14ac:dyDescent="0.2">
      <c r="A76" s="14">
        <v>68</v>
      </c>
      <c r="B76" s="14" t="s">
        <v>922</v>
      </c>
      <c r="C76" s="42" t="s">
        <v>923</v>
      </c>
      <c r="D76" s="24" t="s">
        <v>195</v>
      </c>
      <c r="E76" s="28">
        <v>20</v>
      </c>
      <c r="F76" s="57"/>
      <c r="G76" s="33">
        <f t="shared" si="12"/>
        <v>0</v>
      </c>
      <c r="H76" s="33">
        <v>33.5</v>
      </c>
      <c r="I76" s="33">
        <f t="shared" si="13"/>
        <v>670</v>
      </c>
      <c r="J76" s="33">
        <v>0</v>
      </c>
      <c r="K76" s="33">
        <f t="shared" si="14"/>
        <v>0</v>
      </c>
      <c r="L76" s="33">
        <v>21</v>
      </c>
      <c r="M76" s="33">
        <f t="shared" si="15"/>
        <v>0</v>
      </c>
      <c r="N76" s="33">
        <v>5.0000000000000002E-5</v>
      </c>
      <c r="O76" s="33">
        <f t="shared" si="16"/>
        <v>0</v>
      </c>
      <c r="P76" s="33">
        <v>0</v>
      </c>
      <c r="Q76" s="33">
        <f t="shared" si="17"/>
        <v>0</v>
      </c>
      <c r="R76" s="34"/>
      <c r="S76" s="33" t="s">
        <v>166</v>
      </c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 t="s">
        <v>775</v>
      </c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</row>
    <row r="77" spans="1:59" outlineLevel="1" x14ac:dyDescent="0.2">
      <c r="A77" s="14">
        <v>69</v>
      </c>
      <c r="B77" s="14" t="s">
        <v>924</v>
      </c>
      <c r="C77" s="42" t="s">
        <v>925</v>
      </c>
      <c r="D77" s="24" t="s">
        <v>195</v>
      </c>
      <c r="E77" s="28">
        <v>24</v>
      </c>
      <c r="F77" s="57"/>
      <c r="G77" s="33">
        <f t="shared" si="12"/>
        <v>0</v>
      </c>
      <c r="H77" s="33">
        <v>60.2</v>
      </c>
      <c r="I77" s="33">
        <f t="shared" si="13"/>
        <v>1444.8</v>
      </c>
      <c r="J77" s="33">
        <v>0</v>
      </c>
      <c r="K77" s="33">
        <f t="shared" si="14"/>
        <v>0</v>
      </c>
      <c r="L77" s="33">
        <v>21</v>
      </c>
      <c r="M77" s="33">
        <f t="shared" si="15"/>
        <v>0</v>
      </c>
      <c r="N77" s="33">
        <v>0</v>
      </c>
      <c r="O77" s="33">
        <f t="shared" si="16"/>
        <v>0</v>
      </c>
      <c r="P77" s="33">
        <v>0</v>
      </c>
      <c r="Q77" s="33">
        <f t="shared" si="17"/>
        <v>0</v>
      </c>
      <c r="R77" s="34"/>
      <c r="S77" s="33" t="s">
        <v>166</v>
      </c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 t="s">
        <v>775</v>
      </c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</row>
    <row r="78" spans="1:59" ht="22.5" outlineLevel="1" x14ac:dyDescent="0.2">
      <c r="A78" s="14">
        <v>70</v>
      </c>
      <c r="B78" s="14" t="s">
        <v>926</v>
      </c>
      <c r="C78" s="42" t="s">
        <v>927</v>
      </c>
      <c r="D78" s="24" t="s">
        <v>195</v>
      </c>
      <c r="E78" s="28">
        <v>54</v>
      </c>
      <c r="F78" s="57"/>
      <c r="G78" s="33">
        <f t="shared" si="12"/>
        <v>0</v>
      </c>
      <c r="H78" s="33">
        <v>180.5</v>
      </c>
      <c r="I78" s="33">
        <f t="shared" si="13"/>
        <v>9747</v>
      </c>
      <c r="J78" s="33">
        <v>0</v>
      </c>
      <c r="K78" s="33">
        <f t="shared" si="14"/>
        <v>0</v>
      </c>
      <c r="L78" s="33">
        <v>21</v>
      </c>
      <c r="M78" s="33">
        <f t="shared" si="15"/>
        <v>0</v>
      </c>
      <c r="N78" s="33">
        <v>1.0000000000000001E-5</v>
      </c>
      <c r="O78" s="33">
        <f t="shared" si="16"/>
        <v>0</v>
      </c>
      <c r="P78" s="33">
        <v>0</v>
      </c>
      <c r="Q78" s="33">
        <f t="shared" si="17"/>
        <v>0</v>
      </c>
      <c r="R78" s="34"/>
      <c r="S78" s="33" t="s">
        <v>166</v>
      </c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 t="s">
        <v>775</v>
      </c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</row>
    <row r="79" spans="1:59" ht="22.5" outlineLevel="1" x14ac:dyDescent="0.2">
      <c r="A79" s="14">
        <v>71</v>
      </c>
      <c r="B79" s="14" t="s">
        <v>928</v>
      </c>
      <c r="C79" s="42" t="s">
        <v>929</v>
      </c>
      <c r="D79" s="24" t="s">
        <v>195</v>
      </c>
      <c r="E79" s="28">
        <v>1</v>
      </c>
      <c r="F79" s="57"/>
      <c r="G79" s="33">
        <f t="shared" si="12"/>
        <v>0</v>
      </c>
      <c r="H79" s="33">
        <v>242</v>
      </c>
      <c r="I79" s="33">
        <f t="shared" si="13"/>
        <v>242</v>
      </c>
      <c r="J79" s="33">
        <v>0</v>
      </c>
      <c r="K79" s="33">
        <f t="shared" si="14"/>
        <v>0</v>
      </c>
      <c r="L79" s="33">
        <v>21</v>
      </c>
      <c r="M79" s="33">
        <f t="shared" si="15"/>
        <v>0</v>
      </c>
      <c r="N79" s="33">
        <v>1.0000000000000001E-5</v>
      </c>
      <c r="O79" s="33">
        <f t="shared" si="16"/>
        <v>0</v>
      </c>
      <c r="P79" s="33">
        <v>0</v>
      </c>
      <c r="Q79" s="33">
        <f t="shared" si="17"/>
        <v>0</v>
      </c>
      <c r="R79" s="34"/>
      <c r="S79" s="33" t="s">
        <v>166</v>
      </c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 t="s">
        <v>775</v>
      </c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</row>
    <row r="80" spans="1:59" outlineLevel="1" x14ac:dyDescent="0.2">
      <c r="A80" s="14">
        <v>72</v>
      </c>
      <c r="B80" s="14" t="s">
        <v>930</v>
      </c>
      <c r="C80" s="42" t="s">
        <v>1008</v>
      </c>
      <c r="D80" s="24" t="s">
        <v>195</v>
      </c>
      <c r="E80" s="28">
        <v>62</v>
      </c>
      <c r="F80" s="57"/>
      <c r="G80" s="33">
        <f t="shared" si="12"/>
        <v>0</v>
      </c>
      <c r="H80" s="33">
        <v>2.95</v>
      </c>
      <c r="I80" s="33">
        <f t="shared" si="13"/>
        <v>182.9</v>
      </c>
      <c r="J80" s="33">
        <v>0</v>
      </c>
      <c r="K80" s="33">
        <f t="shared" si="14"/>
        <v>0</v>
      </c>
      <c r="L80" s="33">
        <v>21</v>
      </c>
      <c r="M80" s="33">
        <f t="shared" si="15"/>
        <v>0</v>
      </c>
      <c r="N80" s="33">
        <v>0</v>
      </c>
      <c r="O80" s="33">
        <f t="shared" si="16"/>
        <v>0</v>
      </c>
      <c r="P80" s="33">
        <v>0</v>
      </c>
      <c r="Q80" s="33">
        <f t="shared" si="17"/>
        <v>0</v>
      </c>
      <c r="R80" s="34"/>
      <c r="S80" s="33" t="s">
        <v>166</v>
      </c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 t="s">
        <v>775</v>
      </c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</row>
    <row r="81" spans="1:59" outlineLevel="1" x14ac:dyDescent="0.2">
      <c r="A81" s="14">
        <v>73</v>
      </c>
      <c r="B81" s="14" t="s">
        <v>931</v>
      </c>
      <c r="C81" s="42" t="s">
        <v>1009</v>
      </c>
      <c r="D81" s="24" t="s">
        <v>195</v>
      </c>
      <c r="E81" s="28">
        <v>148</v>
      </c>
      <c r="F81" s="57"/>
      <c r="G81" s="33">
        <f t="shared" si="12"/>
        <v>0</v>
      </c>
      <c r="H81" s="33">
        <v>2.8</v>
      </c>
      <c r="I81" s="33">
        <f t="shared" si="13"/>
        <v>414.4</v>
      </c>
      <c r="J81" s="33">
        <v>0</v>
      </c>
      <c r="K81" s="33">
        <f t="shared" si="14"/>
        <v>0</v>
      </c>
      <c r="L81" s="33">
        <v>21</v>
      </c>
      <c r="M81" s="33">
        <f t="shared" si="15"/>
        <v>0</v>
      </c>
      <c r="N81" s="33">
        <v>0</v>
      </c>
      <c r="O81" s="33">
        <f t="shared" si="16"/>
        <v>0</v>
      </c>
      <c r="P81" s="33">
        <v>0</v>
      </c>
      <c r="Q81" s="33">
        <f t="shared" si="17"/>
        <v>0</v>
      </c>
      <c r="R81" s="34"/>
      <c r="S81" s="33" t="s">
        <v>166</v>
      </c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 t="s">
        <v>775</v>
      </c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</row>
    <row r="82" spans="1:59" outlineLevel="1" x14ac:dyDescent="0.2">
      <c r="A82" s="14">
        <v>74</v>
      </c>
      <c r="B82" s="14" t="s">
        <v>932</v>
      </c>
      <c r="C82" s="42" t="s">
        <v>1010</v>
      </c>
      <c r="D82" s="24" t="s">
        <v>195</v>
      </c>
      <c r="E82" s="28">
        <v>58</v>
      </c>
      <c r="F82" s="57"/>
      <c r="G82" s="33">
        <f t="shared" si="12"/>
        <v>0</v>
      </c>
      <c r="H82" s="33">
        <v>4.55</v>
      </c>
      <c r="I82" s="33">
        <f t="shared" si="13"/>
        <v>263.89999999999998</v>
      </c>
      <c r="J82" s="33">
        <v>0</v>
      </c>
      <c r="K82" s="33">
        <f t="shared" si="14"/>
        <v>0</v>
      </c>
      <c r="L82" s="33">
        <v>21</v>
      </c>
      <c r="M82" s="33">
        <f t="shared" si="15"/>
        <v>0</v>
      </c>
      <c r="N82" s="33">
        <v>0</v>
      </c>
      <c r="O82" s="33">
        <f t="shared" si="16"/>
        <v>0</v>
      </c>
      <c r="P82" s="33">
        <v>0</v>
      </c>
      <c r="Q82" s="33">
        <f t="shared" si="17"/>
        <v>0</v>
      </c>
      <c r="R82" s="34"/>
      <c r="S82" s="33" t="s">
        <v>166</v>
      </c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 t="s">
        <v>775</v>
      </c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</row>
    <row r="83" spans="1:59" outlineLevel="1" x14ac:dyDescent="0.2">
      <c r="A83" s="14">
        <v>75</v>
      </c>
      <c r="B83" s="14" t="s">
        <v>933</v>
      </c>
      <c r="C83" s="42" t="s">
        <v>934</v>
      </c>
      <c r="D83" s="24" t="s">
        <v>195</v>
      </c>
      <c r="E83" s="28">
        <v>9</v>
      </c>
      <c r="F83" s="57"/>
      <c r="G83" s="33">
        <f t="shared" si="12"/>
        <v>0</v>
      </c>
      <c r="H83" s="33">
        <v>3.85</v>
      </c>
      <c r="I83" s="33">
        <f t="shared" si="13"/>
        <v>34.65</v>
      </c>
      <c r="J83" s="33">
        <v>0</v>
      </c>
      <c r="K83" s="33">
        <f t="shared" si="14"/>
        <v>0</v>
      </c>
      <c r="L83" s="33">
        <v>21</v>
      </c>
      <c r="M83" s="33">
        <f t="shared" si="15"/>
        <v>0</v>
      </c>
      <c r="N83" s="33">
        <v>0</v>
      </c>
      <c r="O83" s="33">
        <f t="shared" si="16"/>
        <v>0</v>
      </c>
      <c r="P83" s="33">
        <v>0</v>
      </c>
      <c r="Q83" s="33">
        <f t="shared" si="17"/>
        <v>0</v>
      </c>
      <c r="R83" s="34"/>
      <c r="S83" s="33" t="s">
        <v>166</v>
      </c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 t="s">
        <v>775</v>
      </c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</row>
    <row r="84" spans="1:59" outlineLevel="1" x14ac:dyDescent="0.2">
      <c r="A84" s="14">
        <v>76</v>
      </c>
      <c r="B84" s="14" t="s">
        <v>935</v>
      </c>
      <c r="C84" s="42" t="s">
        <v>936</v>
      </c>
      <c r="D84" s="24" t="s">
        <v>191</v>
      </c>
      <c r="E84" s="28">
        <v>2</v>
      </c>
      <c r="F84" s="57"/>
      <c r="G84" s="33">
        <f t="shared" si="12"/>
        <v>0</v>
      </c>
      <c r="H84" s="33">
        <v>576</v>
      </c>
      <c r="I84" s="33">
        <f t="shared" si="13"/>
        <v>1152</v>
      </c>
      <c r="J84" s="33">
        <v>0</v>
      </c>
      <c r="K84" s="33">
        <f t="shared" si="14"/>
        <v>0</v>
      </c>
      <c r="L84" s="33">
        <v>21</v>
      </c>
      <c r="M84" s="33">
        <f t="shared" si="15"/>
        <v>0</v>
      </c>
      <c r="N84" s="33">
        <v>1.6299999999999999E-3</v>
      </c>
      <c r="O84" s="33">
        <f t="shared" si="16"/>
        <v>0</v>
      </c>
      <c r="P84" s="33">
        <v>0</v>
      </c>
      <c r="Q84" s="33">
        <f t="shared" si="17"/>
        <v>0</v>
      </c>
      <c r="R84" s="34"/>
      <c r="S84" s="33" t="s">
        <v>166</v>
      </c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 t="s">
        <v>775</v>
      </c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</row>
    <row r="85" spans="1:59" outlineLevel="1" x14ac:dyDescent="0.2">
      <c r="A85" s="14">
        <v>77</v>
      </c>
      <c r="B85" s="14" t="s">
        <v>937</v>
      </c>
      <c r="C85" s="42" t="s">
        <v>938</v>
      </c>
      <c r="D85" s="24" t="s">
        <v>191</v>
      </c>
      <c r="E85" s="28">
        <v>5</v>
      </c>
      <c r="F85" s="57"/>
      <c r="G85" s="33">
        <f t="shared" si="12"/>
        <v>0</v>
      </c>
      <c r="H85" s="33">
        <v>17.7</v>
      </c>
      <c r="I85" s="33">
        <f t="shared" si="13"/>
        <v>88.5</v>
      </c>
      <c r="J85" s="33">
        <v>0</v>
      </c>
      <c r="K85" s="33">
        <f t="shared" si="14"/>
        <v>0</v>
      </c>
      <c r="L85" s="33">
        <v>21</v>
      </c>
      <c r="M85" s="33">
        <f t="shared" si="15"/>
        <v>0</v>
      </c>
      <c r="N85" s="33">
        <v>6.0000000000000002E-5</v>
      </c>
      <c r="O85" s="33">
        <f t="shared" si="16"/>
        <v>0</v>
      </c>
      <c r="P85" s="33">
        <v>0</v>
      </c>
      <c r="Q85" s="33">
        <f t="shared" si="17"/>
        <v>0</v>
      </c>
      <c r="R85" s="34"/>
      <c r="S85" s="33" t="s">
        <v>166</v>
      </c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 t="s">
        <v>775</v>
      </c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</row>
    <row r="86" spans="1:59" outlineLevel="1" x14ac:dyDescent="0.2">
      <c r="A86" s="14">
        <v>78</v>
      </c>
      <c r="B86" s="14" t="s">
        <v>939</v>
      </c>
      <c r="C86" s="42" t="s">
        <v>940</v>
      </c>
      <c r="D86" s="24" t="s">
        <v>195</v>
      </c>
      <c r="E86" s="28">
        <v>28</v>
      </c>
      <c r="F86" s="57"/>
      <c r="G86" s="33">
        <f t="shared" si="12"/>
        <v>0</v>
      </c>
      <c r="H86" s="33">
        <v>149.5</v>
      </c>
      <c r="I86" s="33">
        <f t="shared" si="13"/>
        <v>4186</v>
      </c>
      <c r="J86" s="33">
        <v>0</v>
      </c>
      <c r="K86" s="33">
        <f t="shared" si="14"/>
        <v>0</v>
      </c>
      <c r="L86" s="33">
        <v>21</v>
      </c>
      <c r="M86" s="33">
        <f t="shared" si="15"/>
        <v>0</v>
      </c>
      <c r="N86" s="33">
        <v>3.3E-4</v>
      </c>
      <c r="O86" s="33">
        <f t="shared" si="16"/>
        <v>0.01</v>
      </c>
      <c r="P86" s="33">
        <v>0</v>
      </c>
      <c r="Q86" s="33">
        <f t="shared" si="17"/>
        <v>0</v>
      </c>
      <c r="R86" s="34"/>
      <c r="S86" s="33" t="s">
        <v>166</v>
      </c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 t="s">
        <v>775</v>
      </c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</row>
    <row r="87" spans="1:59" outlineLevel="1" x14ac:dyDescent="0.2">
      <c r="A87" s="14">
        <v>79</v>
      </c>
      <c r="B87" s="14" t="s">
        <v>941</v>
      </c>
      <c r="C87" s="42" t="s">
        <v>942</v>
      </c>
      <c r="D87" s="24" t="s">
        <v>195</v>
      </c>
      <c r="E87" s="28">
        <v>43</v>
      </c>
      <c r="F87" s="57"/>
      <c r="G87" s="33">
        <f t="shared" si="12"/>
        <v>0</v>
      </c>
      <c r="H87" s="33">
        <v>9.1999999999999993</v>
      </c>
      <c r="I87" s="33">
        <f t="shared" si="13"/>
        <v>395.6</v>
      </c>
      <c r="J87" s="33">
        <v>0</v>
      </c>
      <c r="K87" s="33">
        <f t="shared" si="14"/>
        <v>0</v>
      </c>
      <c r="L87" s="33">
        <v>21</v>
      </c>
      <c r="M87" s="33">
        <f t="shared" si="15"/>
        <v>0</v>
      </c>
      <c r="N87" s="33">
        <v>3.0000000000000001E-5</v>
      </c>
      <c r="O87" s="33">
        <f t="shared" si="16"/>
        <v>0</v>
      </c>
      <c r="P87" s="33">
        <v>0</v>
      </c>
      <c r="Q87" s="33">
        <f t="shared" si="17"/>
        <v>0</v>
      </c>
      <c r="R87" s="34"/>
      <c r="S87" s="33" t="s">
        <v>166</v>
      </c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 t="s">
        <v>775</v>
      </c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</row>
    <row r="88" spans="1:59" outlineLevel="1" x14ac:dyDescent="0.2">
      <c r="A88" s="14">
        <v>80</v>
      </c>
      <c r="B88" s="14" t="s">
        <v>943</v>
      </c>
      <c r="C88" s="42" t="s">
        <v>944</v>
      </c>
      <c r="D88" s="24" t="s">
        <v>195</v>
      </c>
      <c r="E88" s="28">
        <v>6</v>
      </c>
      <c r="F88" s="57"/>
      <c r="G88" s="33">
        <f t="shared" si="12"/>
        <v>0</v>
      </c>
      <c r="H88" s="33">
        <v>15.7</v>
      </c>
      <c r="I88" s="33">
        <f t="shared" si="13"/>
        <v>94.2</v>
      </c>
      <c r="J88" s="33">
        <v>0</v>
      </c>
      <c r="K88" s="33">
        <f t="shared" si="14"/>
        <v>0</v>
      </c>
      <c r="L88" s="33">
        <v>21</v>
      </c>
      <c r="M88" s="33">
        <f t="shared" si="15"/>
        <v>0</v>
      </c>
      <c r="N88" s="33">
        <v>4.0000000000000003E-5</v>
      </c>
      <c r="O88" s="33">
        <f t="shared" si="16"/>
        <v>0</v>
      </c>
      <c r="P88" s="33">
        <v>0</v>
      </c>
      <c r="Q88" s="33">
        <f t="shared" si="17"/>
        <v>0</v>
      </c>
      <c r="R88" s="34"/>
      <c r="S88" s="33" t="s">
        <v>166</v>
      </c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 t="s">
        <v>775</v>
      </c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</row>
    <row r="89" spans="1:59" ht="22.5" outlineLevel="1" x14ac:dyDescent="0.2">
      <c r="A89" s="14">
        <v>81</v>
      </c>
      <c r="B89" s="14" t="s">
        <v>945</v>
      </c>
      <c r="C89" s="42" t="s">
        <v>946</v>
      </c>
      <c r="D89" s="24" t="s">
        <v>195</v>
      </c>
      <c r="E89" s="28">
        <v>13</v>
      </c>
      <c r="F89" s="57"/>
      <c r="G89" s="33">
        <f t="shared" si="12"/>
        <v>0</v>
      </c>
      <c r="H89" s="33">
        <v>47.8</v>
      </c>
      <c r="I89" s="33">
        <f t="shared" si="13"/>
        <v>621.4</v>
      </c>
      <c r="J89" s="33">
        <v>0</v>
      </c>
      <c r="K89" s="33">
        <f t="shared" si="14"/>
        <v>0</v>
      </c>
      <c r="L89" s="33">
        <v>21</v>
      </c>
      <c r="M89" s="33">
        <f t="shared" si="15"/>
        <v>0</v>
      </c>
      <c r="N89" s="33">
        <v>6.9999999999999994E-5</v>
      </c>
      <c r="O89" s="33">
        <f t="shared" si="16"/>
        <v>0</v>
      </c>
      <c r="P89" s="33">
        <v>0</v>
      </c>
      <c r="Q89" s="33">
        <f t="shared" si="17"/>
        <v>0</v>
      </c>
      <c r="R89" s="34"/>
      <c r="S89" s="33" t="s">
        <v>166</v>
      </c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 t="s">
        <v>775</v>
      </c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</row>
    <row r="90" spans="1:59" outlineLevel="1" x14ac:dyDescent="0.2">
      <c r="A90" s="14">
        <v>82</v>
      </c>
      <c r="B90" s="14" t="s">
        <v>947</v>
      </c>
      <c r="C90" s="42" t="s">
        <v>948</v>
      </c>
      <c r="D90" s="24" t="s">
        <v>191</v>
      </c>
      <c r="E90" s="28">
        <v>40</v>
      </c>
      <c r="F90" s="57"/>
      <c r="G90" s="33">
        <f t="shared" si="12"/>
        <v>0</v>
      </c>
      <c r="H90" s="33">
        <v>27</v>
      </c>
      <c r="I90" s="33">
        <f t="shared" si="13"/>
        <v>1080</v>
      </c>
      <c r="J90" s="33">
        <v>0</v>
      </c>
      <c r="K90" s="33">
        <f t="shared" si="14"/>
        <v>0</v>
      </c>
      <c r="L90" s="33">
        <v>21</v>
      </c>
      <c r="M90" s="33">
        <f t="shared" si="15"/>
        <v>0</v>
      </c>
      <c r="N90" s="33">
        <v>1.4999999999999999E-4</v>
      </c>
      <c r="O90" s="33">
        <f t="shared" si="16"/>
        <v>0.01</v>
      </c>
      <c r="P90" s="33">
        <v>0</v>
      </c>
      <c r="Q90" s="33">
        <f t="shared" si="17"/>
        <v>0</v>
      </c>
      <c r="R90" s="34"/>
      <c r="S90" s="33" t="s">
        <v>166</v>
      </c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 t="s">
        <v>775</v>
      </c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</row>
    <row r="91" spans="1:59" outlineLevel="1" x14ac:dyDescent="0.2">
      <c r="A91" s="14">
        <v>83</v>
      </c>
      <c r="B91" s="14" t="s">
        <v>949</v>
      </c>
      <c r="C91" s="42" t="s">
        <v>950</v>
      </c>
      <c r="D91" s="24" t="s">
        <v>191</v>
      </c>
      <c r="E91" s="28">
        <v>48</v>
      </c>
      <c r="F91" s="57"/>
      <c r="G91" s="33">
        <f t="shared" ref="G91:G109" si="18">ROUND(E91*F91,2)</f>
        <v>0</v>
      </c>
      <c r="H91" s="33">
        <v>37.299999999999997</v>
      </c>
      <c r="I91" s="33">
        <f t="shared" ref="I91:I109" si="19">ROUND(E91*H91,2)</f>
        <v>1790.4</v>
      </c>
      <c r="J91" s="33">
        <v>0</v>
      </c>
      <c r="K91" s="33">
        <f t="shared" ref="K91:K109" si="20">ROUND(E91*J91,2)</f>
        <v>0</v>
      </c>
      <c r="L91" s="33">
        <v>21</v>
      </c>
      <c r="M91" s="33">
        <f t="shared" ref="M91:M109" si="21">G91*(1+L91/100)</f>
        <v>0</v>
      </c>
      <c r="N91" s="33">
        <v>1.4999999999999999E-4</v>
      </c>
      <c r="O91" s="33">
        <f t="shared" ref="O91:O109" si="22">ROUND(E91*N91,2)</f>
        <v>0.01</v>
      </c>
      <c r="P91" s="33">
        <v>0</v>
      </c>
      <c r="Q91" s="33">
        <f t="shared" ref="Q91:Q109" si="23">ROUND(E91*P91,2)</f>
        <v>0</v>
      </c>
      <c r="R91" s="34"/>
      <c r="S91" s="33" t="s">
        <v>166</v>
      </c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 t="s">
        <v>775</v>
      </c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</row>
    <row r="92" spans="1:59" outlineLevel="1" x14ac:dyDescent="0.2">
      <c r="A92" s="14">
        <v>84</v>
      </c>
      <c r="B92" s="14" t="s">
        <v>951</v>
      </c>
      <c r="C92" s="42" t="s">
        <v>952</v>
      </c>
      <c r="D92" s="24" t="s">
        <v>191</v>
      </c>
      <c r="E92" s="28">
        <v>3</v>
      </c>
      <c r="F92" s="57"/>
      <c r="G92" s="33">
        <f t="shared" si="18"/>
        <v>0</v>
      </c>
      <c r="H92" s="33">
        <v>74.2</v>
      </c>
      <c r="I92" s="33">
        <f t="shared" si="19"/>
        <v>222.6</v>
      </c>
      <c r="J92" s="33">
        <v>0</v>
      </c>
      <c r="K92" s="33">
        <f t="shared" si="20"/>
        <v>0</v>
      </c>
      <c r="L92" s="33">
        <v>21</v>
      </c>
      <c r="M92" s="33">
        <f t="shared" si="21"/>
        <v>0</v>
      </c>
      <c r="N92" s="33">
        <v>4.0999999999999999E-4</v>
      </c>
      <c r="O92" s="33">
        <f t="shared" si="22"/>
        <v>0</v>
      </c>
      <c r="P92" s="33">
        <v>0</v>
      </c>
      <c r="Q92" s="33">
        <f t="shared" si="23"/>
        <v>0</v>
      </c>
      <c r="R92" s="34"/>
      <c r="S92" s="33" t="s">
        <v>166</v>
      </c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 t="s">
        <v>775</v>
      </c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</row>
    <row r="93" spans="1:59" ht="22.5" outlineLevel="1" x14ac:dyDescent="0.2">
      <c r="A93" s="14">
        <v>85</v>
      </c>
      <c r="B93" s="14" t="s">
        <v>953</v>
      </c>
      <c r="C93" s="42" t="s">
        <v>954</v>
      </c>
      <c r="D93" s="24" t="s">
        <v>955</v>
      </c>
      <c r="E93" s="28">
        <v>2</v>
      </c>
      <c r="F93" s="57"/>
      <c r="G93" s="33">
        <f t="shared" si="18"/>
        <v>0</v>
      </c>
      <c r="H93" s="33">
        <v>305.5</v>
      </c>
      <c r="I93" s="33">
        <f t="shared" si="19"/>
        <v>611</v>
      </c>
      <c r="J93" s="33">
        <v>0</v>
      </c>
      <c r="K93" s="33">
        <f t="shared" si="20"/>
        <v>0</v>
      </c>
      <c r="L93" s="33">
        <v>21</v>
      </c>
      <c r="M93" s="33">
        <f t="shared" si="21"/>
        <v>0</v>
      </c>
      <c r="N93" s="33">
        <v>0</v>
      </c>
      <c r="O93" s="33">
        <f t="shared" si="22"/>
        <v>0</v>
      </c>
      <c r="P93" s="33">
        <v>0</v>
      </c>
      <c r="Q93" s="33">
        <f t="shared" si="23"/>
        <v>0</v>
      </c>
      <c r="R93" s="34"/>
      <c r="S93" s="33" t="s">
        <v>166</v>
      </c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 t="s">
        <v>775</v>
      </c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</row>
    <row r="94" spans="1:59" outlineLevel="1" x14ac:dyDescent="0.2">
      <c r="A94" s="14">
        <v>86</v>
      </c>
      <c r="B94" s="14" t="s">
        <v>956</v>
      </c>
      <c r="C94" s="42" t="s">
        <v>957</v>
      </c>
      <c r="D94" s="24" t="s">
        <v>195</v>
      </c>
      <c r="E94" s="28">
        <v>1</v>
      </c>
      <c r="F94" s="57"/>
      <c r="G94" s="33">
        <f t="shared" si="18"/>
        <v>0</v>
      </c>
      <c r="H94" s="33">
        <v>992</v>
      </c>
      <c r="I94" s="33">
        <f t="shared" si="19"/>
        <v>992</v>
      </c>
      <c r="J94" s="33">
        <v>0</v>
      </c>
      <c r="K94" s="33">
        <f t="shared" si="20"/>
        <v>0</v>
      </c>
      <c r="L94" s="33">
        <v>21</v>
      </c>
      <c r="M94" s="33">
        <f t="shared" si="21"/>
        <v>0</v>
      </c>
      <c r="N94" s="33">
        <v>5.0000000000000001E-4</v>
      </c>
      <c r="O94" s="33">
        <f t="shared" si="22"/>
        <v>0</v>
      </c>
      <c r="P94" s="33">
        <v>0</v>
      </c>
      <c r="Q94" s="33">
        <f t="shared" si="23"/>
        <v>0</v>
      </c>
      <c r="R94" s="34"/>
      <c r="S94" s="33" t="s">
        <v>166</v>
      </c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 t="s">
        <v>775</v>
      </c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</row>
    <row r="95" spans="1:59" ht="22.5" outlineLevel="1" x14ac:dyDescent="0.2">
      <c r="A95" s="14">
        <v>87</v>
      </c>
      <c r="B95" s="14" t="s">
        <v>958</v>
      </c>
      <c r="C95" s="42" t="s">
        <v>959</v>
      </c>
      <c r="D95" s="24" t="s">
        <v>195</v>
      </c>
      <c r="E95" s="28">
        <v>1</v>
      </c>
      <c r="F95" s="57"/>
      <c r="G95" s="33">
        <f t="shared" si="18"/>
        <v>0</v>
      </c>
      <c r="H95" s="33">
        <v>840.17</v>
      </c>
      <c r="I95" s="33">
        <f t="shared" si="19"/>
        <v>840.17</v>
      </c>
      <c r="J95" s="33">
        <v>0</v>
      </c>
      <c r="K95" s="33">
        <f t="shared" si="20"/>
        <v>0</v>
      </c>
      <c r="L95" s="33">
        <v>21</v>
      </c>
      <c r="M95" s="33">
        <f t="shared" si="21"/>
        <v>0</v>
      </c>
      <c r="N95" s="33">
        <v>2.0000000000000001E-4</v>
      </c>
      <c r="O95" s="33">
        <f t="shared" si="22"/>
        <v>0</v>
      </c>
      <c r="P95" s="33">
        <v>0</v>
      </c>
      <c r="Q95" s="33">
        <f t="shared" si="23"/>
        <v>0</v>
      </c>
      <c r="R95" s="34"/>
      <c r="S95" s="33" t="s">
        <v>166</v>
      </c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 t="s">
        <v>775</v>
      </c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</row>
    <row r="96" spans="1:59" outlineLevel="1" x14ac:dyDescent="0.2">
      <c r="A96" s="14">
        <v>88</v>
      </c>
      <c r="B96" s="14" t="s">
        <v>960</v>
      </c>
      <c r="C96" s="42" t="s">
        <v>961</v>
      </c>
      <c r="D96" s="24" t="s">
        <v>605</v>
      </c>
      <c r="E96" s="28">
        <v>30</v>
      </c>
      <c r="F96" s="57"/>
      <c r="G96" s="33">
        <f t="shared" si="18"/>
        <v>0</v>
      </c>
      <c r="H96" s="33">
        <v>8.4</v>
      </c>
      <c r="I96" s="33">
        <f t="shared" si="19"/>
        <v>252</v>
      </c>
      <c r="J96" s="33">
        <v>0</v>
      </c>
      <c r="K96" s="33">
        <f t="shared" si="20"/>
        <v>0</v>
      </c>
      <c r="L96" s="33">
        <v>21</v>
      </c>
      <c r="M96" s="33">
        <f t="shared" si="21"/>
        <v>0</v>
      </c>
      <c r="N96" s="33">
        <v>1E-3</v>
      </c>
      <c r="O96" s="33">
        <f t="shared" si="22"/>
        <v>0.03</v>
      </c>
      <c r="P96" s="33">
        <v>0</v>
      </c>
      <c r="Q96" s="33">
        <f t="shared" si="23"/>
        <v>0</v>
      </c>
      <c r="R96" s="34"/>
      <c r="S96" s="33" t="s">
        <v>166</v>
      </c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 t="s">
        <v>775</v>
      </c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</row>
    <row r="97" spans="1:59" ht="22.5" outlineLevel="1" x14ac:dyDescent="0.2">
      <c r="A97" s="14">
        <v>89</v>
      </c>
      <c r="B97" s="14" t="s">
        <v>962</v>
      </c>
      <c r="C97" s="42" t="s">
        <v>963</v>
      </c>
      <c r="D97" s="24" t="s">
        <v>716</v>
      </c>
      <c r="E97" s="28">
        <v>16</v>
      </c>
      <c r="F97" s="57"/>
      <c r="G97" s="33">
        <f t="shared" si="18"/>
        <v>0</v>
      </c>
      <c r="H97" s="33">
        <v>1454</v>
      </c>
      <c r="I97" s="33">
        <f t="shared" si="19"/>
        <v>23264</v>
      </c>
      <c r="J97" s="33">
        <v>0</v>
      </c>
      <c r="K97" s="33">
        <f t="shared" si="20"/>
        <v>0</v>
      </c>
      <c r="L97" s="33">
        <v>21</v>
      </c>
      <c r="M97" s="33">
        <f t="shared" si="21"/>
        <v>0</v>
      </c>
      <c r="N97" s="33">
        <v>0</v>
      </c>
      <c r="O97" s="33">
        <f t="shared" si="22"/>
        <v>0</v>
      </c>
      <c r="P97" s="33">
        <v>0</v>
      </c>
      <c r="Q97" s="33">
        <f t="shared" si="23"/>
        <v>0</v>
      </c>
      <c r="R97" s="34"/>
      <c r="S97" s="33" t="s">
        <v>166</v>
      </c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 t="s">
        <v>775</v>
      </c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</row>
    <row r="98" spans="1:59" ht="22.5" outlineLevel="1" x14ac:dyDescent="0.2">
      <c r="A98" s="14">
        <v>90</v>
      </c>
      <c r="B98" s="14" t="s">
        <v>964</v>
      </c>
      <c r="C98" s="42" t="s">
        <v>965</v>
      </c>
      <c r="D98" s="24" t="s">
        <v>887</v>
      </c>
      <c r="E98" s="28">
        <v>1</v>
      </c>
      <c r="F98" s="57"/>
      <c r="G98" s="33">
        <f t="shared" si="18"/>
        <v>0</v>
      </c>
      <c r="H98" s="33">
        <v>1590</v>
      </c>
      <c r="I98" s="33">
        <f t="shared" si="19"/>
        <v>1590</v>
      </c>
      <c r="J98" s="33">
        <v>0</v>
      </c>
      <c r="K98" s="33">
        <f t="shared" si="20"/>
        <v>0</v>
      </c>
      <c r="L98" s="33">
        <v>21</v>
      </c>
      <c r="M98" s="33">
        <f t="shared" si="21"/>
        <v>0</v>
      </c>
      <c r="N98" s="33">
        <v>0</v>
      </c>
      <c r="O98" s="33">
        <f t="shared" si="22"/>
        <v>0</v>
      </c>
      <c r="P98" s="33">
        <v>0</v>
      </c>
      <c r="Q98" s="33">
        <f t="shared" si="23"/>
        <v>0</v>
      </c>
      <c r="R98" s="34"/>
      <c r="S98" s="33" t="s">
        <v>166</v>
      </c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 t="s">
        <v>775</v>
      </c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</row>
    <row r="99" spans="1:59" ht="45" outlineLevel="1" x14ac:dyDescent="0.2">
      <c r="A99" s="14">
        <v>91</v>
      </c>
      <c r="B99" s="14" t="s">
        <v>966</v>
      </c>
      <c r="C99" s="42" t="s">
        <v>967</v>
      </c>
      <c r="D99" s="24" t="s">
        <v>716</v>
      </c>
      <c r="E99" s="28">
        <v>30</v>
      </c>
      <c r="F99" s="57"/>
      <c r="G99" s="33">
        <f t="shared" si="18"/>
        <v>0</v>
      </c>
      <c r="H99" s="33">
        <v>2210</v>
      </c>
      <c r="I99" s="33">
        <f t="shared" si="19"/>
        <v>66300</v>
      </c>
      <c r="J99" s="33">
        <v>0</v>
      </c>
      <c r="K99" s="33">
        <f t="shared" si="20"/>
        <v>0</v>
      </c>
      <c r="L99" s="33">
        <v>21</v>
      </c>
      <c r="M99" s="33">
        <f t="shared" si="21"/>
        <v>0</v>
      </c>
      <c r="N99" s="33">
        <v>0</v>
      </c>
      <c r="O99" s="33">
        <f t="shared" si="22"/>
        <v>0</v>
      </c>
      <c r="P99" s="33">
        <v>0</v>
      </c>
      <c r="Q99" s="33">
        <f t="shared" si="23"/>
        <v>0</v>
      </c>
      <c r="R99" s="34"/>
      <c r="S99" s="33" t="s">
        <v>166</v>
      </c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 t="s">
        <v>775</v>
      </c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</row>
    <row r="100" spans="1:59" ht="45" outlineLevel="1" x14ac:dyDescent="0.2">
      <c r="A100" s="14">
        <v>92</v>
      </c>
      <c r="B100" s="14" t="s">
        <v>968</v>
      </c>
      <c r="C100" s="42" t="s">
        <v>969</v>
      </c>
      <c r="D100" s="24" t="s">
        <v>716</v>
      </c>
      <c r="E100" s="28">
        <v>2</v>
      </c>
      <c r="F100" s="57"/>
      <c r="G100" s="33">
        <f t="shared" si="18"/>
        <v>0</v>
      </c>
      <c r="H100" s="33">
        <v>2410</v>
      </c>
      <c r="I100" s="33">
        <f t="shared" si="19"/>
        <v>4820</v>
      </c>
      <c r="J100" s="33">
        <v>0</v>
      </c>
      <c r="K100" s="33">
        <f t="shared" si="20"/>
        <v>0</v>
      </c>
      <c r="L100" s="33">
        <v>21</v>
      </c>
      <c r="M100" s="33">
        <f t="shared" si="21"/>
        <v>0</v>
      </c>
      <c r="N100" s="33">
        <v>0</v>
      </c>
      <c r="O100" s="33">
        <f t="shared" si="22"/>
        <v>0</v>
      </c>
      <c r="P100" s="33">
        <v>0</v>
      </c>
      <c r="Q100" s="33">
        <f t="shared" si="23"/>
        <v>0</v>
      </c>
      <c r="R100" s="34"/>
      <c r="S100" s="33" t="s">
        <v>166</v>
      </c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 t="s">
        <v>775</v>
      </c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</row>
    <row r="101" spans="1:59" ht="45" outlineLevel="1" x14ac:dyDescent="0.2">
      <c r="A101" s="14">
        <v>93</v>
      </c>
      <c r="B101" s="14" t="s">
        <v>970</v>
      </c>
      <c r="C101" s="42" t="s">
        <v>971</v>
      </c>
      <c r="D101" s="24" t="s">
        <v>716</v>
      </c>
      <c r="E101" s="28">
        <v>9</v>
      </c>
      <c r="F101" s="57"/>
      <c r="G101" s="33">
        <f t="shared" si="18"/>
        <v>0</v>
      </c>
      <c r="H101" s="33">
        <v>3100</v>
      </c>
      <c r="I101" s="33">
        <f t="shared" si="19"/>
        <v>27900</v>
      </c>
      <c r="J101" s="33">
        <v>0</v>
      </c>
      <c r="K101" s="33">
        <f t="shared" si="20"/>
        <v>0</v>
      </c>
      <c r="L101" s="33">
        <v>21</v>
      </c>
      <c r="M101" s="33">
        <f t="shared" si="21"/>
        <v>0</v>
      </c>
      <c r="N101" s="33">
        <v>0</v>
      </c>
      <c r="O101" s="33">
        <f t="shared" si="22"/>
        <v>0</v>
      </c>
      <c r="P101" s="33">
        <v>0</v>
      </c>
      <c r="Q101" s="33">
        <f t="shared" si="23"/>
        <v>0</v>
      </c>
      <c r="R101" s="34"/>
      <c r="S101" s="33" t="s">
        <v>166</v>
      </c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 t="s">
        <v>775</v>
      </c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</row>
    <row r="102" spans="1:59" ht="22.5" outlineLevel="1" x14ac:dyDescent="0.2">
      <c r="A102" s="14">
        <v>94</v>
      </c>
      <c r="B102" s="14" t="s">
        <v>972</v>
      </c>
      <c r="C102" s="42" t="s">
        <v>973</v>
      </c>
      <c r="D102" s="24" t="s">
        <v>974</v>
      </c>
      <c r="E102" s="28">
        <v>3</v>
      </c>
      <c r="F102" s="57"/>
      <c r="G102" s="33">
        <f t="shared" si="18"/>
        <v>0</v>
      </c>
      <c r="H102" s="33">
        <v>39</v>
      </c>
      <c r="I102" s="33">
        <f t="shared" si="19"/>
        <v>117</v>
      </c>
      <c r="J102" s="33">
        <v>0</v>
      </c>
      <c r="K102" s="33">
        <f t="shared" si="20"/>
        <v>0</v>
      </c>
      <c r="L102" s="33">
        <v>21</v>
      </c>
      <c r="M102" s="33">
        <f t="shared" si="21"/>
        <v>0</v>
      </c>
      <c r="N102" s="33">
        <v>0</v>
      </c>
      <c r="O102" s="33">
        <f t="shared" si="22"/>
        <v>0</v>
      </c>
      <c r="P102" s="33">
        <v>0</v>
      </c>
      <c r="Q102" s="33">
        <f t="shared" si="23"/>
        <v>0</v>
      </c>
      <c r="R102" s="34"/>
      <c r="S102" s="33" t="s">
        <v>166</v>
      </c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 t="s">
        <v>775</v>
      </c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</row>
    <row r="103" spans="1:59" ht="22.5" outlineLevel="1" x14ac:dyDescent="0.2">
      <c r="A103" s="14">
        <v>95</v>
      </c>
      <c r="B103" s="14" t="s">
        <v>975</v>
      </c>
      <c r="C103" s="42" t="s">
        <v>976</v>
      </c>
      <c r="D103" s="24" t="s">
        <v>716</v>
      </c>
      <c r="E103" s="28">
        <v>11</v>
      </c>
      <c r="F103" s="57"/>
      <c r="G103" s="33">
        <f t="shared" si="18"/>
        <v>0</v>
      </c>
      <c r="H103" s="33">
        <v>2530</v>
      </c>
      <c r="I103" s="33">
        <f t="shared" si="19"/>
        <v>27830</v>
      </c>
      <c r="J103" s="33">
        <v>0</v>
      </c>
      <c r="K103" s="33">
        <f t="shared" si="20"/>
        <v>0</v>
      </c>
      <c r="L103" s="33">
        <v>21</v>
      </c>
      <c r="M103" s="33">
        <f t="shared" si="21"/>
        <v>0</v>
      </c>
      <c r="N103" s="33">
        <v>0</v>
      </c>
      <c r="O103" s="33">
        <f t="shared" si="22"/>
        <v>0</v>
      </c>
      <c r="P103" s="33">
        <v>0</v>
      </c>
      <c r="Q103" s="33">
        <f t="shared" si="23"/>
        <v>0</v>
      </c>
      <c r="R103" s="34"/>
      <c r="S103" s="33" t="s">
        <v>166</v>
      </c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 t="s">
        <v>775</v>
      </c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</row>
    <row r="104" spans="1:59" ht="22.5" outlineLevel="1" x14ac:dyDescent="0.2">
      <c r="A104" s="14">
        <v>96</v>
      </c>
      <c r="B104" s="14" t="s">
        <v>977</v>
      </c>
      <c r="C104" s="42" t="s">
        <v>978</v>
      </c>
      <c r="D104" s="24" t="s">
        <v>716</v>
      </c>
      <c r="E104" s="28">
        <v>1</v>
      </c>
      <c r="F104" s="57"/>
      <c r="G104" s="33">
        <f t="shared" si="18"/>
        <v>0</v>
      </c>
      <c r="H104" s="33">
        <v>45790</v>
      </c>
      <c r="I104" s="33">
        <f t="shared" si="19"/>
        <v>45790</v>
      </c>
      <c r="J104" s="33">
        <v>0</v>
      </c>
      <c r="K104" s="33">
        <f t="shared" si="20"/>
        <v>0</v>
      </c>
      <c r="L104" s="33">
        <v>21</v>
      </c>
      <c r="M104" s="33">
        <f t="shared" si="21"/>
        <v>0</v>
      </c>
      <c r="N104" s="33">
        <v>0</v>
      </c>
      <c r="O104" s="33">
        <f t="shared" si="22"/>
        <v>0</v>
      </c>
      <c r="P104" s="33">
        <v>0</v>
      </c>
      <c r="Q104" s="33">
        <f t="shared" si="23"/>
        <v>0</v>
      </c>
      <c r="R104" s="34"/>
      <c r="S104" s="33" t="s">
        <v>166</v>
      </c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 t="s">
        <v>775</v>
      </c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</row>
    <row r="105" spans="1:59" ht="45" outlineLevel="1" x14ac:dyDescent="0.2">
      <c r="A105" s="14">
        <v>97</v>
      </c>
      <c r="B105" s="14" t="s">
        <v>979</v>
      </c>
      <c r="C105" s="42" t="s">
        <v>980</v>
      </c>
      <c r="D105" s="24" t="s">
        <v>716</v>
      </c>
      <c r="E105" s="28">
        <v>8</v>
      </c>
      <c r="F105" s="57"/>
      <c r="G105" s="33">
        <f t="shared" si="18"/>
        <v>0</v>
      </c>
      <c r="H105" s="33">
        <v>2120</v>
      </c>
      <c r="I105" s="33">
        <f t="shared" si="19"/>
        <v>16960</v>
      </c>
      <c r="J105" s="33">
        <v>0</v>
      </c>
      <c r="K105" s="33">
        <f t="shared" si="20"/>
        <v>0</v>
      </c>
      <c r="L105" s="33">
        <v>21</v>
      </c>
      <c r="M105" s="33">
        <f t="shared" si="21"/>
        <v>0</v>
      </c>
      <c r="N105" s="33">
        <v>0</v>
      </c>
      <c r="O105" s="33">
        <f t="shared" si="22"/>
        <v>0</v>
      </c>
      <c r="P105" s="33">
        <v>0</v>
      </c>
      <c r="Q105" s="33">
        <f t="shared" si="23"/>
        <v>0</v>
      </c>
      <c r="R105" s="34"/>
      <c r="S105" s="33" t="s">
        <v>166</v>
      </c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 t="s">
        <v>775</v>
      </c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</row>
    <row r="106" spans="1:59" outlineLevel="1" x14ac:dyDescent="0.2">
      <c r="A106" s="14">
        <v>98</v>
      </c>
      <c r="B106" s="14" t="s">
        <v>981</v>
      </c>
      <c r="C106" s="42" t="s">
        <v>982</v>
      </c>
      <c r="D106" s="24" t="s">
        <v>716</v>
      </c>
      <c r="E106" s="28">
        <v>50</v>
      </c>
      <c r="F106" s="57"/>
      <c r="G106" s="33">
        <f t="shared" si="18"/>
        <v>0</v>
      </c>
      <c r="H106" s="33">
        <v>27.9</v>
      </c>
      <c r="I106" s="33">
        <f t="shared" si="19"/>
        <v>1395</v>
      </c>
      <c r="J106" s="33">
        <v>0</v>
      </c>
      <c r="K106" s="33">
        <f t="shared" si="20"/>
        <v>0</v>
      </c>
      <c r="L106" s="33">
        <v>21</v>
      </c>
      <c r="M106" s="33">
        <f t="shared" si="21"/>
        <v>0</v>
      </c>
      <c r="N106" s="33">
        <v>0</v>
      </c>
      <c r="O106" s="33">
        <f t="shared" si="22"/>
        <v>0</v>
      </c>
      <c r="P106" s="33">
        <v>0</v>
      </c>
      <c r="Q106" s="33">
        <f t="shared" si="23"/>
        <v>0</v>
      </c>
      <c r="R106" s="34"/>
      <c r="S106" s="33" t="s">
        <v>166</v>
      </c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 t="s">
        <v>775</v>
      </c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</row>
    <row r="107" spans="1:59" ht="22.5" outlineLevel="1" x14ac:dyDescent="0.2">
      <c r="A107" s="14">
        <v>99</v>
      </c>
      <c r="B107" s="14" t="s">
        <v>983</v>
      </c>
      <c r="C107" s="42" t="s">
        <v>984</v>
      </c>
      <c r="D107" s="24" t="s">
        <v>716</v>
      </c>
      <c r="E107" s="28">
        <v>1</v>
      </c>
      <c r="F107" s="57"/>
      <c r="G107" s="33">
        <f t="shared" si="18"/>
        <v>0</v>
      </c>
      <c r="H107" s="33">
        <v>970</v>
      </c>
      <c r="I107" s="33">
        <f t="shared" si="19"/>
        <v>970</v>
      </c>
      <c r="J107" s="33">
        <v>0</v>
      </c>
      <c r="K107" s="33">
        <f t="shared" si="20"/>
        <v>0</v>
      </c>
      <c r="L107" s="33">
        <v>21</v>
      </c>
      <c r="M107" s="33">
        <f t="shared" si="21"/>
        <v>0</v>
      </c>
      <c r="N107" s="33">
        <v>0</v>
      </c>
      <c r="O107" s="33">
        <f t="shared" si="22"/>
        <v>0</v>
      </c>
      <c r="P107" s="33">
        <v>0</v>
      </c>
      <c r="Q107" s="33">
        <f t="shared" si="23"/>
        <v>0</v>
      </c>
      <c r="R107" s="34"/>
      <c r="S107" s="33" t="s">
        <v>166</v>
      </c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 t="s">
        <v>775</v>
      </c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</row>
    <row r="108" spans="1:59" ht="22.5" outlineLevel="1" x14ac:dyDescent="0.2">
      <c r="A108" s="14">
        <v>100</v>
      </c>
      <c r="B108" s="14" t="s">
        <v>985</v>
      </c>
      <c r="C108" s="42" t="s">
        <v>986</v>
      </c>
      <c r="D108" s="24" t="s">
        <v>716</v>
      </c>
      <c r="E108" s="28">
        <v>1</v>
      </c>
      <c r="F108" s="57"/>
      <c r="G108" s="33">
        <f t="shared" si="18"/>
        <v>0</v>
      </c>
      <c r="H108" s="33">
        <v>1362</v>
      </c>
      <c r="I108" s="33">
        <f t="shared" si="19"/>
        <v>1362</v>
      </c>
      <c r="J108" s="33">
        <v>0</v>
      </c>
      <c r="K108" s="33">
        <f t="shared" si="20"/>
        <v>0</v>
      </c>
      <c r="L108" s="33">
        <v>21</v>
      </c>
      <c r="M108" s="33">
        <f t="shared" si="21"/>
        <v>0</v>
      </c>
      <c r="N108" s="33">
        <v>0</v>
      </c>
      <c r="O108" s="33">
        <f t="shared" si="22"/>
        <v>0</v>
      </c>
      <c r="P108" s="33">
        <v>0</v>
      </c>
      <c r="Q108" s="33">
        <f t="shared" si="23"/>
        <v>0</v>
      </c>
      <c r="R108" s="34"/>
      <c r="S108" s="33" t="s">
        <v>166</v>
      </c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 t="s">
        <v>775</v>
      </c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</row>
    <row r="109" spans="1:59" ht="33.75" outlineLevel="1" x14ac:dyDescent="0.2">
      <c r="A109" s="14">
        <v>101</v>
      </c>
      <c r="B109" s="14" t="s">
        <v>987</v>
      </c>
      <c r="C109" s="42" t="s">
        <v>988</v>
      </c>
      <c r="D109" s="24" t="s">
        <v>716</v>
      </c>
      <c r="E109" s="28">
        <v>1</v>
      </c>
      <c r="F109" s="57"/>
      <c r="G109" s="33">
        <f t="shared" si="18"/>
        <v>0</v>
      </c>
      <c r="H109" s="33">
        <v>1525</v>
      </c>
      <c r="I109" s="33">
        <f t="shared" si="19"/>
        <v>1525</v>
      </c>
      <c r="J109" s="33">
        <v>0</v>
      </c>
      <c r="K109" s="33">
        <f t="shared" si="20"/>
        <v>0</v>
      </c>
      <c r="L109" s="33">
        <v>21</v>
      </c>
      <c r="M109" s="33">
        <f t="shared" si="21"/>
        <v>0</v>
      </c>
      <c r="N109" s="33">
        <v>0</v>
      </c>
      <c r="O109" s="33">
        <f t="shared" si="22"/>
        <v>0</v>
      </c>
      <c r="P109" s="33">
        <v>0</v>
      </c>
      <c r="Q109" s="33">
        <f t="shared" si="23"/>
        <v>0</v>
      </c>
      <c r="R109" s="34"/>
      <c r="S109" s="33" t="s">
        <v>166</v>
      </c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 t="s">
        <v>775</v>
      </c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</row>
    <row r="110" spans="1:59" x14ac:dyDescent="0.2">
      <c r="A110" s="20" t="s">
        <v>135</v>
      </c>
      <c r="B110" s="20" t="s">
        <v>110</v>
      </c>
      <c r="C110" s="44" t="s">
        <v>111</v>
      </c>
      <c r="D110" s="26"/>
      <c r="E110" s="30"/>
      <c r="F110" s="58"/>
      <c r="G110" s="35">
        <f>SUM(G111:G115)</f>
        <v>0</v>
      </c>
      <c r="H110" s="35"/>
      <c r="I110" s="35">
        <f>SUM(I111:I115)</f>
        <v>0</v>
      </c>
      <c r="J110" s="35"/>
      <c r="K110" s="35">
        <f>SUM(K111:K115)</f>
        <v>35500</v>
      </c>
      <c r="L110" s="35"/>
      <c r="M110" s="35">
        <f>SUM(M111:M115)</f>
        <v>0</v>
      </c>
      <c r="N110" s="35"/>
      <c r="O110" s="35">
        <f>SUM(O111:O115)</f>
        <v>0</v>
      </c>
      <c r="P110" s="35"/>
      <c r="Q110" s="35">
        <f>SUM(Q111:Q115)</f>
        <v>0</v>
      </c>
      <c r="R110" s="36"/>
      <c r="S110" s="35"/>
      <c r="AD110" t="s">
        <v>136</v>
      </c>
    </row>
    <row r="111" spans="1:59" outlineLevel="1" x14ac:dyDescent="0.2">
      <c r="A111" s="14">
        <v>102</v>
      </c>
      <c r="B111" s="14" t="s">
        <v>989</v>
      </c>
      <c r="C111" s="42" t="s">
        <v>990</v>
      </c>
      <c r="D111" s="24" t="s">
        <v>887</v>
      </c>
      <c r="E111" s="28">
        <v>1</v>
      </c>
      <c r="F111" s="57"/>
      <c r="G111" s="33">
        <f>ROUND(E111*F111,2)</f>
        <v>0</v>
      </c>
      <c r="H111" s="33">
        <v>0</v>
      </c>
      <c r="I111" s="33">
        <f>ROUND(E111*H111,2)</f>
        <v>0</v>
      </c>
      <c r="J111" s="33">
        <v>8000</v>
      </c>
      <c r="K111" s="33">
        <f>ROUND(E111*J111,2)</f>
        <v>8000</v>
      </c>
      <c r="L111" s="33">
        <v>21</v>
      </c>
      <c r="M111" s="33">
        <f>G111*(1+L111/100)</f>
        <v>0</v>
      </c>
      <c r="N111" s="33">
        <v>0</v>
      </c>
      <c r="O111" s="33">
        <f>ROUND(E111*N111,2)</f>
        <v>0</v>
      </c>
      <c r="P111" s="33">
        <v>0</v>
      </c>
      <c r="Q111" s="33">
        <f>ROUND(E111*P111,2)</f>
        <v>0</v>
      </c>
      <c r="R111" s="34"/>
      <c r="S111" s="33" t="s">
        <v>166</v>
      </c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 t="s">
        <v>771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</row>
    <row r="112" spans="1:59" outlineLevel="1" x14ac:dyDescent="0.2">
      <c r="A112" s="14">
        <v>103</v>
      </c>
      <c r="B112" s="14" t="s">
        <v>991</v>
      </c>
      <c r="C112" s="42" t="s">
        <v>992</v>
      </c>
      <c r="D112" s="24" t="s">
        <v>993</v>
      </c>
      <c r="E112" s="28">
        <v>8</v>
      </c>
      <c r="F112" s="57"/>
      <c r="G112" s="33">
        <f>ROUND(E112*F112,2)</f>
        <v>0</v>
      </c>
      <c r="H112" s="33">
        <v>0</v>
      </c>
      <c r="I112" s="33">
        <f>ROUND(E112*H112,2)</f>
        <v>0</v>
      </c>
      <c r="J112" s="33">
        <v>400</v>
      </c>
      <c r="K112" s="33">
        <f>ROUND(E112*J112,2)</f>
        <v>3200</v>
      </c>
      <c r="L112" s="33">
        <v>21</v>
      </c>
      <c r="M112" s="33">
        <f>G112*(1+L112/100)</f>
        <v>0</v>
      </c>
      <c r="N112" s="33">
        <v>0</v>
      </c>
      <c r="O112" s="33">
        <f>ROUND(E112*N112,2)</f>
        <v>0</v>
      </c>
      <c r="P112" s="33">
        <v>0</v>
      </c>
      <c r="Q112" s="33">
        <f>ROUND(E112*P112,2)</f>
        <v>0</v>
      </c>
      <c r="R112" s="34"/>
      <c r="S112" s="33" t="s">
        <v>166</v>
      </c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 t="s">
        <v>771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</row>
    <row r="113" spans="1:59" outlineLevel="1" x14ac:dyDescent="0.2">
      <c r="A113" s="14">
        <v>104</v>
      </c>
      <c r="B113" s="14" t="s">
        <v>994</v>
      </c>
      <c r="C113" s="42" t="s">
        <v>995</v>
      </c>
      <c r="D113" s="24" t="s">
        <v>887</v>
      </c>
      <c r="E113" s="28">
        <v>1</v>
      </c>
      <c r="F113" s="57"/>
      <c r="G113" s="33">
        <f>ROUND(E113*F113,2)</f>
        <v>0</v>
      </c>
      <c r="H113" s="33">
        <v>0</v>
      </c>
      <c r="I113" s="33">
        <f>ROUND(E113*H113,2)</f>
        <v>0</v>
      </c>
      <c r="J113" s="33">
        <v>13000</v>
      </c>
      <c r="K113" s="33">
        <f>ROUND(E113*J113,2)</f>
        <v>13000</v>
      </c>
      <c r="L113" s="33">
        <v>21</v>
      </c>
      <c r="M113" s="33">
        <f>G113*(1+L113/100)</f>
        <v>0</v>
      </c>
      <c r="N113" s="33">
        <v>0</v>
      </c>
      <c r="O113" s="33">
        <f>ROUND(E113*N113,2)</f>
        <v>0</v>
      </c>
      <c r="P113" s="33">
        <v>0</v>
      </c>
      <c r="Q113" s="33">
        <f>ROUND(E113*P113,2)</f>
        <v>0</v>
      </c>
      <c r="R113" s="34"/>
      <c r="S113" s="33" t="s">
        <v>166</v>
      </c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 t="s">
        <v>771</v>
      </c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</row>
    <row r="114" spans="1:59" outlineLevel="1" x14ac:dyDescent="0.2">
      <c r="A114" s="14">
        <v>105</v>
      </c>
      <c r="B114" s="14" t="s">
        <v>996</v>
      </c>
      <c r="C114" s="42" t="s">
        <v>997</v>
      </c>
      <c r="D114" s="24" t="s">
        <v>887</v>
      </c>
      <c r="E114" s="28">
        <v>1</v>
      </c>
      <c r="F114" s="57"/>
      <c r="G114" s="33">
        <f>ROUND(E114*F114,2)</f>
        <v>0</v>
      </c>
      <c r="H114" s="33">
        <v>0</v>
      </c>
      <c r="I114" s="33">
        <f>ROUND(E114*H114,2)</f>
        <v>0</v>
      </c>
      <c r="J114" s="33">
        <v>7500</v>
      </c>
      <c r="K114" s="33">
        <f>ROUND(E114*J114,2)</f>
        <v>7500</v>
      </c>
      <c r="L114" s="33">
        <v>21</v>
      </c>
      <c r="M114" s="33">
        <f>G114*(1+L114/100)</f>
        <v>0</v>
      </c>
      <c r="N114" s="33">
        <v>0</v>
      </c>
      <c r="O114" s="33">
        <f>ROUND(E114*N114,2)</f>
        <v>0</v>
      </c>
      <c r="P114" s="33">
        <v>0</v>
      </c>
      <c r="Q114" s="33">
        <f>ROUND(E114*P114,2)</f>
        <v>0</v>
      </c>
      <c r="R114" s="34"/>
      <c r="S114" s="33" t="s">
        <v>166</v>
      </c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 t="s">
        <v>771</v>
      </c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</row>
    <row r="115" spans="1:59" outlineLevel="1" x14ac:dyDescent="0.2">
      <c r="A115" s="37">
        <v>106</v>
      </c>
      <c r="B115" s="37" t="s">
        <v>998</v>
      </c>
      <c r="C115" s="45" t="s">
        <v>999</v>
      </c>
      <c r="D115" s="38" t="s">
        <v>165</v>
      </c>
      <c r="E115" s="39">
        <v>2</v>
      </c>
      <c r="F115" s="59"/>
      <c r="G115" s="40">
        <f>ROUND(E115*F115,2)</f>
        <v>0</v>
      </c>
      <c r="H115" s="40">
        <v>0</v>
      </c>
      <c r="I115" s="40">
        <f>ROUND(E115*H115,2)</f>
        <v>0</v>
      </c>
      <c r="J115" s="40">
        <v>1900</v>
      </c>
      <c r="K115" s="40">
        <f>ROUND(E115*J115,2)</f>
        <v>3800</v>
      </c>
      <c r="L115" s="40">
        <v>21</v>
      </c>
      <c r="M115" s="40">
        <f>G115*(1+L115/100)</f>
        <v>0</v>
      </c>
      <c r="N115" s="40">
        <v>0</v>
      </c>
      <c r="O115" s="40">
        <f>ROUND(E115*N115,2)</f>
        <v>0</v>
      </c>
      <c r="P115" s="40">
        <v>0</v>
      </c>
      <c r="Q115" s="40">
        <f>ROUND(E115*P115,2)</f>
        <v>0</v>
      </c>
      <c r="R115" s="41"/>
      <c r="S115" s="40" t="s">
        <v>166</v>
      </c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 t="s">
        <v>771</v>
      </c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</row>
    <row r="116" spans="1:59" x14ac:dyDescent="0.2">
      <c r="A116" s="1"/>
      <c r="B116" s="2" t="s">
        <v>687</v>
      </c>
      <c r="C116" s="46" t="s">
        <v>687</v>
      </c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AB116">
        <v>15</v>
      </c>
      <c r="AC116">
        <v>21</v>
      </c>
    </row>
    <row r="117" spans="1:59" x14ac:dyDescent="0.2">
      <c r="C117" s="47"/>
      <c r="D117" s="6"/>
      <c r="AD117" t="s">
        <v>688</v>
      </c>
    </row>
    <row r="118" spans="1:59" x14ac:dyDescent="0.2">
      <c r="D118" s="6"/>
    </row>
    <row r="119" spans="1:59" x14ac:dyDescent="0.2">
      <c r="D119" s="6"/>
    </row>
    <row r="120" spans="1:59" x14ac:dyDescent="0.2">
      <c r="D120" s="6"/>
    </row>
    <row r="121" spans="1:59" x14ac:dyDescent="0.2">
      <c r="D121" s="6"/>
    </row>
    <row r="122" spans="1:59" x14ac:dyDescent="0.2">
      <c r="D122" s="6"/>
    </row>
    <row r="123" spans="1:59" x14ac:dyDescent="0.2">
      <c r="D123" s="6"/>
    </row>
    <row r="124" spans="1:59" x14ac:dyDescent="0.2">
      <c r="D124" s="6"/>
    </row>
    <row r="125" spans="1:59" x14ac:dyDescent="0.2">
      <c r="D125" s="6"/>
    </row>
    <row r="126" spans="1:59" x14ac:dyDescent="0.2">
      <c r="D126" s="6"/>
    </row>
    <row r="127" spans="1:59" x14ac:dyDescent="0.2">
      <c r="D127" s="6"/>
    </row>
    <row r="128" spans="1:59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sheetProtection algorithmName="SHA-512" hashValue="ymhjijBoiZg1LZ6Ec52csv9KRwg4S2QBZNZfoRbtHFk16yoOy/sl5wJ0O0w7rxohVBbpD6u3N5LgUxzUtKj8RQ==" saltValue="j7cFCUkGpL7NXsZes5y5nQ==" spinCount="100000" sheet="1" objects="1" scenarios="1"/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52</vt:i4>
      </vt:variant>
    </vt:vector>
  </HeadingPairs>
  <TitlesOfParts>
    <vt:vector size="59" baseType="lpstr">
      <vt:lpstr>Stavba</vt:lpstr>
      <vt:lpstr>VzorPolozky</vt:lpstr>
      <vt:lpstr>1-STAVEBNÍ</vt:lpstr>
      <vt:lpstr>2-ZTI</vt:lpstr>
      <vt:lpstr>3-VZT</vt:lpstr>
      <vt:lpstr>4-VÝTAHY</vt:lpstr>
      <vt:lpstr>5-ELEKTROINSTALACE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'1-STAVEBNÍ'!Názvy_tisku</vt:lpstr>
      <vt:lpstr>'2-ZTI'!Názvy_tisku</vt:lpstr>
      <vt:lpstr>'5-ELEKTROINSTALACE'!Názvy_tisku</vt:lpstr>
      <vt:lpstr>oadresa</vt:lpstr>
      <vt:lpstr>Stavba!Objednatel</vt:lpstr>
      <vt:lpstr>Stavba!Objekt</vt:lpstr>
      <vt:lpstr>'1-STAVEBNÍ'!Oblast_tisku</vt:lpstr>
      <vt:lpstr>'2-ZTI'!Oblast_tisku</vt:lpstr>
      <vt:lpstr>'3-VZT'!Oblast_tisku</vt:lpstr>
      <vt:lpstr>'4-VÝTAHY'!Oblast_tisku</vt:lpstr>
      <vt:lpstr>'5-ELEKTROINSTALACE'!Oblast_tisku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Mahrová Radka, Ing.</cp:lastModifiedBy>
  <cp:lastPrinted>2024-09-18T09:00:08Z</cp:lastPrinted>
  <dcterms:created xsi:type="dcterms:W3CDTF">2009-04-08T07:15:50Z</dcterms:created>
  <dcterms:modified xsi:type="dcterms:W3CDTF">2024-09-18T09:00:12Z</dcterms:modified>
</cp:coreProperties>
</file>