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Komunál\Investiční akce OKS - 2024\Výstavba VO cyklostezka Polanka – Poušov - I. a II. etapa\II. etapa\2. Veřejná zakázka\PD do soutěže\"/>
    </mc:Choice>
  </mc:AlternateContent>
  <bookViews>
    <workbookView xWindow="-120" yWindow="-120" windowWidth="29040" windowHeight="17640" activeTab="3"/>
  </bookViews>
  <sheets>
    <sheet name="Pokyny pro vyplnění" sheetId="11" r:id="rId1"/>
    <sheet name="Stavba" sheetId="1" r:id="rId2"/>
    <sheet name="VzorPolozky" sheetId="10" state="hidden" r:id="rId3"/>
    <sheet name="02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Stavba!$I$56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Pol'!$A$1:$Y$92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G41" i="1"/>
  <c r="H41" i="1" s="1"/>
  <c r="I41" i="1" s="1"/>
  <c r="F41" i="1"/>
  <c r="G40" i="1"/>
  <c r="F40" i="1"/>
  <c r="H40" i="1" s="1"/>
  <c r="I40" i="1" s="1"/>
  <c r="G39" i="1"/>
  <c r="F39" i="1"/>
  <c r="G82" i="12"/>
  <c r="G8" i="12"/>
  <c r="V8" i="12"/>
  <c r="Q8" i="12"/>
  <c r="O8" i="12"/>
  <c r="M8" i="12"/>
  <c r="K8" i="12"/>
  <c r="I8" i="12"/>
  <c r="G9" i="12"/>
  <c r="V9" i="12"/>
  <c r="Q9" i="12"/>
  <c r="O9" i="12"/>
  <c r="M9" i="12"/>
  <c r="K9" i="12"/>
  <c r="I9" i="12"/>
  <c r="G49" i="12"/>
  <c r="V49" i="12"/>
  <c r="Q49" i="12"/>
  <c r="O49" i="12"/>
  <c r="M49" i="12"/>
  <c r="K49" i="12"/>
  <c r="I49" i="12"/>
  <c r="G70" i="12"/>
  <c r="V70" i="12"/>
  <c r="Q70" i="12"/>
  <c r="O70" i="12"/>
  <c r="M70" i="12"/>
  <c r="K70" i="12"/>
  <c r="I70" i="12"/>
  <c r="BA75" i="12"/>
  <c r="G10" i="12"/>
  <c r="M10" i="12" s="1"/>
  <c r="AB10" i="12" s="1"/>
  <c r="I10" i="12"/>
  <c r="Z10" i="12" s="1"/>
  <c r="K10" i="12"/>
  <c r="AA10" i="12" s="1"/>
  <c r="O10" i="12"/>
  <c r="Q10" i="12"/>
  <c r="AD10" i="12" s="1"/>
  <c r="V10" i="12"/>
  <c r="AE10" i="12" s="1"/>
  <c r="AC10" i="12"/>
  <c r="AF10" i="12"/>
  <c r="G11" i="12"/>
  <c r="M11" i="12" s="1"/>
  <c r="AB11" i="12" s="1"/>
  <c r="I11" i="12"/>
  <c r="K11" i="12"/>
  <c r="O11" i="12"/>
  <c r="AC11" i="12" s="1"/>
  <c r="Q11" i="12"/>
  <c r="AD11" i="12" s="1"/>
  <c r="V11" i="12"/>
  <c r="Z11" i="12"/>
  <c r="AA11" i="12"/>
  <c r="AE11" i="12"/>
  <c r="G12" i="12"/>
  <c r="M12" i="12" s="1"/>
  <c r="AB12" i="12" s="1"/>
  <c r="I12" i="12"/>
  <c r="Z12" i="12" s="1"/>
  <c r="K12" i="12"/>
  <c r="AA12" i="12" s="1"/>
  <c r="O12" i="12"/>
  <c r="Q12" i="12"/>
  <c r="V12" i="12"/>
  <c r="AE12" i="12" s="1"/>
  <c r="AC12" i="12"/>
  <c r="AD12" i="12"/>
  <c r="G13" i="12"/>
  <c r="AF13" i="12" s="1"/>
  <c r="I13" i="12"/>
  <c r="Z13" i="12" s="1"/>
  <c r="K13" i="12"/>
  <c r="O13" i="12"/>
  <c r="AC13" i="12" s="1"/>
  <c r="Q13" i="12"/>
  <c r="V13" i="12"/>
  <c r="AA13" i="12"/>
  <c r="AD13" i="12"/>
  <c r="AE13" i="12"/>
  <c r="G14" i="12"/>
  <c r="M14" i="12" s="1"/>
  <c r="AB14" i="12" s="1"/>
  <c r="I14" i="12"/>
  <c r="K14" i="12"/>
  <c r="AA14" i="12" s="1"/>
  <c r="O14" i="12"/>
  <c r="Q14" i="12"/>
  <c r="AD14" i="12" s="1"/>
  <c r="V14" i="12"/>
  <c r="AE14" i="12" s="1"/>
  <c r="Z14" i="12"/>
  <c r="AC14" i="12"/>
  <c r="AF14" i="12"/>
  <c r="G15" i="12"/>
  <c r="M15" i="12" s="1"/>
  <c r="AB15" i="12" s="1"/>
  <c r="I15" i="12"/>
  <c r="K15" i="12"/>
  <c r="O15" i="12"/>
  <c r="AC15" i="12" s="1"/>
  <c r="Q15" i="12"/>
  <c r="AD15" i="12" s="1"/>
  <c r="V15" i="12"/>
  <c r="Z15" i="12"/>
  <c r="AA15" i="12"/>
  <c r="AE15" i="12"/>
  <c r="G16" i="12"/>
  <c r="M16" i="12" s="1"/>
  <c r="AB16" i="12" s="1"/>
  <c r="I16" i="12"/>
  <c r="Z16" i="12" s="1"/>
  <c r="K16" i="12"/>
  <c r="AA16" i="12" s="1"/>
  <c r="O16" i="12"/>
  <c r="Q16" i="12"/>
  <c r="V16" i="12"/>
  <c r="AE16" i="12" s="1"/>
  <c r="AC16" i="12"/>
  <c r="AD16" i="12"/>
  <c r="G17" i="12"/>
  <c r="AF17" i="12" s="1"/>
  <c r="I17" i="12"/>
  <c r="Z17" i="12" s="1"/>
  <c r="K17" i="12"/>
  <c r="O17" i="12"/>
  <c r="AC17" i="12" s="1"/>
  <c r="Q17" i="12"/>
  <c r="V17" i="12"/>
  <c r="AA17" i="12"/>
  <c r="AD17" i="12"/>
  <c r="AE17" i="12"/>
  <c r="G18" i="12"/>
  <c r="M18" i="12" s="1"/>
  <c r="AB18" i="12" s="1"/>
  <c r="I18" i="12"/>
  <c r="K18" i="12"/>
  <c r="AA18" i="12" s="1"/>
  <c r="O18" i="12"/>
  <c r="Q18" i="12"/>
  <c r="AD18" i="12" s="1"/>
  <c r="V18" i="12"/>
  <c r="AE18" i="12" s="1"/>
  <c r="Z18" i="12"/>
  <c r="AC18" i="12"/>
  <c r="G19" i="12"/>
  <c r="M19" i="12" s="1"/>
  <c r="AB19" i="12" s="1"/>
  <c r="I19" i="12"/>
  <c r="K19" i="12"/>
  <c r="O19" i="12"/>
  <c r="AC19" i="12" s="1"/>
  <c r="Q19" i="12"/>
  <c r="AD19" i="12" s="1"/>
  <c r="V19" i="12"/>
  <c r="AE19" i="12" s="1"/>
  <c r="Z19" i="12"/>
  <c r="AA19" i="12"/>
  <c r="G21" i="12"/>
  <c r="M21" i="12" s="1"/>
  <c r="AB21" i="12" s="1"/>
  <c r="I21" i="12"/>
  <c r="Z21" i="12" s="1"/>
  <c r="K21" i="12"/>
  <c r="AA21" i="12" s="1"/>
  <c r="O21" i="12"/>
  <c r="Q21" i="12"/>
  <c r="V21" i="12"/>
  <c r="AE21" i="12" s="1"/>
  <c r="AC21" i="12"/>
  <c r="AD21" i="12"/>
  <c r="G22" i="12"/>
  <c r="AF22" i="12" s="1"/>
  <c r="I22" i="12"/>
  <c r="Z22" i="12" s="1"/>
  <c r="K22" i="12"/>
  <c r="O22" i="12"/>
  <c r="AC22" i="12" s="1"/>
  <c r="Q22" i="12"/>
  <c r="V22" i="12"/>
  <c r="AA22" i="12"/>
  <c r="AD22" i="12"/>
  <c r="AE22" i="12"/>
  <c r="G23" i="12"/>
  <c r="M23" i="12" s="1"/>
  <c r="AB23" i="12" s="1"/>
  <c r="I23" i="12"/>
  <c r="Z23" i="12" s="1"/>
  <c r="K23" i="12"/>
  <c r="AA23" i="12" s="1"/>
  <c r="O23" i="12"/>
  <c r="Q23" i="12"/>
  <c r="AD23" i="12" s="1"/>
  <c r="V23" i="12"/>
  <c r="AE23" i="12" s="1"/>
  <c r="AC23" i="12"/>
  <c r="G24" i="12"/>
  <c r="M24" i="12" s="1"/>
  <c r="AB24" i="12" s="1"/>
  <c r="I24" i="12"/>
  <c r="K24" i="12"/>
  <c r="O24" i="12"/>
  <c r="AC24" i="12" s="1"/>
  <c r="Q24" i="12"/>
  <c r="V24" i="12"/>
  <c r="Z24" i="12"/>
  <c r="AA24" i="12"/>
  <c r="AD24" i="12"/>
  <c r="AE24" i="12"/>
  <c r="G25" i="12"/>
  <c r="M25" i="12" s="1"/>
  <c r="AB25" i="12" s="1"/>
  <c r="I25" i="12"/>
  <c r="Z25" i="12" s="1"/>
  <c r="K25" i="12"/>
  <c r="AA25" i="12" s="1"/>
  <c r="O25" i="12"/>
  <c r="Q25" i="12"/>
  <c r="AD25" i="12" s="1"/>
  <c r="V25" i="12"/>
  <c r="AE25" i="12" s="1"/>
  <c r="AC25" i="12"/>
  <c r="G26" i="12"/>
  <c r="AF26" i="12" s="1"/>
  <c r="I26" i="12"/>
  <c r="K26" i="12"/>
  <c r="O26" i="12"/>
  <c r="AC26" i="12" s="1"/>
  <c r="Q26" i="12"/>
  <c r="V26" i="12"/>
  <c r="Z26" i="12"/>
  <c r="AA26" i="12"/>
  <c r="AD26" i="12"/>
  <c r="AE26" i="12"/>
  <c r="G27" i="12"/>
  <c r="M27" i="12" s="1"/>
  <c r="AB27" i="12" s="1"/>
  <c r="I27" i="12"/>
  <c r="Z27" i="12" s="1"/>
  <c r="K27" i="12"/>
  <c r="AA27" i="12" s="1"/>
  <c r="O27" i="12"/>
  <c r="Q27" i="12"/>
  <c r="AD27" i="12" s="1"/>
  <c r="V27" i="12"/>
  <c r="AE27" i="12" s="1"/>
  <c r="AC27" i="12"/>
  <c r="G28" i="12"/>
  <c r="M28" i="12" s="1"/>
  <c r="AB28" i="12" s="1"/>
  <c r="I28" i="12"/>
  <c r="K28" i="12"/>
  <c r="O28" i="12"/>
  <c r="AC28" i="12" s="1"/>
  <c r="Q28" i="12"/>
  <c r="V28" i="12"/>
  <c r="Z28" i="12"/>
  <c r="AA28" i="12"/>
  <c r="AD28" i="12"/>
  <c r="AE28" i="12"/>
  <c r="G29" i="12"/>
  <c r="M29" i="12" s="1"/>
  <c r="AB29" i="12" s="1"/>
  <c r="I29" i="12"/>
  <c r="Z29" i="12" s="1"/>
  <c r="K29" i="12"/>
  <c r="AA29" i="12" s="1"/>
  <c r="O29" i="12"/>
  <c r="Q29" i="12"/>
  <c r="AD29" i="12" s="1"/>
  <c r="V29" i="12"/>
  <c r="AE29" i="12" s="1"/>
  <c r="AC29" i="12"/>
  <c r="G30" i="12"/>
  <c r="AF30" i="12" s="1"/>
  <c r="I30" i="12"/>
  <c r="K30" i="12"/>
  <c r="O30" i="12"/>
  <c r="AC30" i="12" s="1"/>
  <c r="Q30" i="12"/>
  <c r="V30" i="12"/>
  <c r="Z30" i="12"/>
  <c r="AA30" i="12"/>
  <c r="AD30" i="12"/>
  <c r="AE30" i="12"/>
  <c r="G31" i="12"/>
  <c r="M31" i="12" s="1"/>
  <c r="AB31" i="12" s="1"/>
  <c r="I31" i="12"/>
  <c r="Z31" i="12" s="1"/>
  <c r="K31" i="12"/>
  <c r="AA31" i="12" s="1"/>
  <c r="O31" i="12"/>
  <c r="Q31" i="12"/>
  <c r="AD31" i="12" s="1"/>
  <c r="V31" i="12"/>
  <c r="AE31" i="12" s="1"/>
  <c r="AC31" i="12"/>
  <c r="G32" i="12"/>
  <c r="M32" i="12" s="1"/>
  <c r="AB32" i="12" s="1"/>
  <c r="I32" i="12"/>
  <c r="Z32" i="12" s="1"/>
  <c r="K32" i="12"/>
  <c r="O32" i="12"/>
  <c r="AC32" i="12" s="1"/>
  <c r="Q32" i="12"/>
  <c r="V32" i="12"/>
  <c r="AA32" i="12"/>
  <c r="AD32" i="12"/>
  <c r="AE32" i="12"/>
  <c r="G33" i="12"/>
  <c r="M33" i="12" s="1"/>
  <c r="AB33" i="12" s="1"/>
  <c r="I33" i="12"/>
  <c r="Z33" i="12" s="1"/>
  <c r="K33" i="12"/>
  <c r="AA33" i="12" s="1"/>
  <c r="O33" i="12"/>
  <c r="Q33" i="12"/>
  <c r="AD33" i="12" s="1"/>
  <c r="V33" i="12"/>
  <c r="AE33" i="12" s="1"/>
  <c r="AC33" i="12"/>
  <c r="G34" i="12"/>
  <c r="AF34" i="12" s="1"/>
  <c r="I34" i="12"/>
  <c r="K34" i="12"/>
  <c r="O34" i="12"/>
  <c r="AC34" i="12" s="1"/>
  <c r="Q34" i="12"/>
  <c r="V34" i="12"/>
  <c r="Z34" i="12"/>
  <c r="AA34" i="12"/>
  <c r="AD34" i="12"/>
  <c r="AE34" i="12"/>
  <c r="G35" i="12"/>
  <c r="M35" i="12" s="1"/>
  <c r="AB35" i="12" s="1"/>
  <c r="I35" i="12"/>
  <c r="Z35" i="12" s="1"/>
  <c r="K35" i="12"/>
  <c r="AA35" i="12" s="1"/>
  <c r="O35" i="12"/>
  <c r="Q35" i="12"/>
  <c r="AD35" i="12" s="1"/>
  <c r="V35" i="12"/>
  <c r="AE35" i="12" s="1"/>
  <c r="AC35" i="12"/>
  <c r="G36" i="12"/>
  <c r="M36" i="12" s="1"/>
  <c r="AB36" i="12" s="1"/>
  <c r="I36" i="12"/>
  <c r="K36" i="12"/>
  <c r="O36" i="12"/>
  <c r="AC36" i="12" s="1"/>
  <c r="Q36" i="12"/>
  <c r="V36" i="12"/>
  <c r="Z36" i="12"/>
  <c r="AA36" i="12"/>
  <c r="AD36" i="12"/>
  <c r="AE36" i="12"/>
  <c r="G37" i="12"/>
  <c r="M37" i="12" s="1"/>
  <c r="AB37" i="12" s="1"/>
  <c r="I37" i="12"/>
  <c r="Z37" i="12" s="1"/>
  <c r="K37" i="12"/>
  <c r="AA37" i="12" s="1"/>
  <c r="O37" i="12"/>
  <c r="Q37" i="12"/>
  <c r="AD37" i="12" s="1"/>
  <c r="V37" i="12"/>
  <c r="AE37" i="12" s="1"/>
  <c r="AC37" i="12"/>
  <c r="G38" i="12"/>
  <c r="AF38" i="12" s="1"/>
  <c r="I38" i="12"/>
  <c r="K38" i="12"/>
  <c r="O38" i="12"/>
  <c r="AC38" i="12" s="1"/>
  <c r="Q38" i="12"/>
  <c r="AD38" i="12" s="1"/>
  <c r="V38" i="12"/>
  <c r="Z38" i="12"/>
  <c r="AA38" i="12"/>
  <c r="AE38" i="12"/>
  <c r="G39" i="12"/>
  <c r="M39" i="12" s="1"/>
  <c r="AB39" i="12" s="1"/>
  <c r="I39" i="12"/>
  <c r="Z39" i="12" s="1"/>
  <c r="K39" i="12"/>
  <c r="AA39" i="12" s="1"/>
  <c r="O39" i="12"/>
  <c r="Q39" i="12"/>
  <c r="AD39" i="12" s="1"/>
  <c r="V39" i="12"/>
  <c r="AE39" i="12" s="1"/>
  <c r="AC39" i="12"/>
  <c r="G40" i="12"/>
  <c r="M40" i="12" s="1"/>
  <c r="AB40" i="12" s="1"/>
  <c r="I40" i="12"/>
  <c r="K40" i="12"/>
  <c r="O40" i="12"/>
  <c r="AC40" i="12" s="1"/>
  <c r="Q40" i="12"/>
  <c r="V40" i="12"/>
  <c r="Z40" i="12"/>
  <c r="AA40" i="12"/>
  <c r="AD40" i="12"/>
  <c r="AE40" i="12"/>
  <c r="G41" i="12"/>
  <c r="M41" i="12" s="1"/>
  <c r="AB41" i="12" s="1"/>
  <c r="I41" i="12"/>
  <c r="Z41" i="12" s="1"/>
  <c r="K41" i="12"/>
  <c r="AA41" i="12" s="1"/>
  <c r="O41" i="12"/>
  <c r="Q41" i="12"/>
  <c r="V41" i="12"/>
  <c r="AE41" i="12" s="1"/>
  <c r="AC41" i="12"/>
  <c r="AD41" i="12"/>
  <c r="G42" i="12"/>
  <c r="AF42" i="12" s="1"/>
  <c r="I42" i="12"/>
  <c r="Z42" i="12" s="1"/>
  <c r="K42" i="12"/>
  <c r="O42" i="12"/>
  <c r="AC42" i="12" s="1"/>
  <c r="Q42" i="12"/>
  <c r="AD42" i="12" s="1"/>
  <c r="V42" i="12"/>
  <c r="AA42" i="12"/>
  <c r="AE42" i="12"/>
  <c r="G43" i="12"/>
  <c r="M43" i="12" s="1"/>
  <c r="AB43" i="12" s="1"/>
  <c r="I43" i="12"/>
  <c r="K43" i="12"/>
  <c r="AA43" i="12" s="1"/>
  <c r="O43" i="12"/>
  <c r="Q43" i="12"/>
  <c r="V43" i="12"/>
  <c r="AE43" i="12" s="1"/>
  <c r="Z43" i="12"/>
  <c r="AC43" i="12"/>
  <c r="AD43" i="12"/>
  <c r="G45" i="12"/>
  <c r="M45" i="12" s="1"/>
  <c r="AB45" i="12" s="1"/>
  <c r="I45" i="12"/>
  <c r="Z45" i="12" s="1"/>
  <c r="K45" i="12"/>
  <c r="O45" i="12"/>
  <c r="AC45" i="12" s="1"/>
  <c r="Q45" i="12"/>
  <c r="AD45" i="12" s="1"/>
  <c r="V45" i="12"/>
  <c r="AA45" i="12"/>
  <c r="AE45" i="12"/>
  <c r="G46" i="12"/>
  <c r="M46" i="12" s="1"/>
  <c r="AB46" i="12" s="1"/>
  <c r="I46" i="12"/>
  <c r="K46" i="12"/>
  <c r="AA46" i="12" s="1"/>
  <c r="O46" i="12"/>
  <c r="Q46" i="12"/>
  <c r="AD46" i="12" s="1"/>
  <c r="V46" i="12"/>
  <c r="AE46" i="12" s="1"/>
  <c r="Z46" i="12"/>
  <c r="AC46" i="12"/>
  <c r="G47" i="12"/>
  <c r="AF47" i="12" s="1"/>
  <c r="I47" i="12"/>
  <c r="Z47" i="12" s="1"/>
  <c r="K47" i="12"/>
  <c r="O47" i="12"/>
  <c r="AC47" i="12" s="1"/>
  <c r="Q47" i="12"/>
  <c r="AD47" i="12" s="1"/>
  <c r="V47" i="12"/>
  <c r="AA47" i="12"/>
  <c r="AE47" i="12"/>
  <c r="G48" i="12"/>
  <c r="M48" i="12" s="1"/>
  <c r="AB48" i="12" s="1"/>
  <c r="I48" i="12"/>
  <c r="Z48" i="12" s="1"/>
  <c r="K48" i="12"/>
  <c r="AA48" i="12" s="1"/>
  <c r="O48" i="12"/>
  <c r="Q48" i="12"/>
  <c r="V48" i="12"/>
  <c r="AE48" i="12" s="1"/>
  <c r="AC48" i="12"/>
  <c r="AD48" i="12"/>
  <c r="G50" i="12"/>
  <c r="M50" i="12" s="1"/>
  <c r="AB50" i="12" s="1"/>
  <c r="I50" i="12"/>
  <c r="Z50" i="12" s="1"/>
  <c r="K50" i="12"/>
  <c r="O50" i="12"/>
  <c r="AC50" i="12" s="1"/>
  <c r="Q50" i="12"/>
  <c r="AD50" i="12" s="1"/>
  <c r="V50" i="12"/>
  <c r="AA50" i="12"/>
  <c r="AE50" i="12"/>
  <c r="G51" i="12"/>
  <c r="M51" i="12" s="1"/>
  <c r="AB51" i="12" s="1"/>
  <c r="I51" i="12"/>
  <c r="Z51" i="12" s="1"/>
  <c r="K51" i="12"/>
  <c r="AA51" i="12" s="1"/>
  <c r="O51" i="12"/>
  <c r="Q51" i="12"/>
  <c r="AD51" i="12" s="1"/>
  <c r="V51" i="12"/>
  <c r="AE51" i="12" s="1"/>
  <c r="AC51" i="12"/>
  <c r="G52" i="12"/>
  <c r="AF52" i="12" s="1"/>
  <c r="I52" i="12"/>
  <c r="Z52" i="12" s="1"/>
  <c r="K52" i="12"/>
  <c r="O52" i="12"/>
  <c r="AC52" i="12" s="1"/>
  <c r="Q52" i="12"/>
  <c r="AD52" i="12" s="1"/>
  <c r="V52" i="12"/>
  <c r="AA52" i="12"/>
  <c r="AE52" i="12"/>
  <c r="G53" i="12"/>
  <c r="M53" i="12" s="1"/>
  <c r="AB53" i="12" s="1"/>
  <c r="I53" i="12"/>
  <c r="K53" i="12"/>
  <c r="AA53" i="12" s="1"/>
  <c r="O53" i="12"/>
  <c r="Q53" i="12"/>
  <c r="AD53" i="12" s="1"/>
  <c r="V53" i="12"/>
  <c r="AE53" i="12" s="1"/>
  <c r="Z53" i="12"/>
  <c r="AC53" i="12"/>
  <c r="G54" i="12"/>
  <c r="M54" i="12" s="1"/>
  <c r="AB54" i="12" s="1"/>
  <c r="I54" i="12"/>
  <c r="Z54" i="12" s="1"/>
  <c r="K54" i="12"/>
  <c r="O54" i="12"/>
  <c r="AC54" i="12" s="1"/>
  <c r="Q54" i="12"/>
  <c r="AD54" i="12" s="1"/>
  <c r="V54" i="12"/>
  <c r="AA54" i="12"/>
  <c r="AE54" i="12"/>
  <c r="G55" i="12"/>
  <c r="M55" i="12" s="1"/>
  <c r="AB55" i="12" s="1"/>
  <c r="I55" i="12"/>
  <c r="K55" i="12"/>
  <c r="AA55" i="12" s="1"/>
  <c r="O55" i="12"/>
  <c r="Q55" i="12"/>
  <c r="V55" i="12"/>
  <c r="AE55" i="12" s="1"/>
  <c r="Z55" i="12"/>
  <c r="AC55" i="12"/>
  <c r="AD55" i="12"/>
  <c r="G56" i="12"/>
  <c r="AF56" i="12" s="1"/>
  <c r="I56" i="12"/>
  <c r="Z56" i="12" s="1"/>
  <c r="K56" i="12"/>
  <c r="O56" i="12"/>
  <c r="AC56" i="12" s="1"/>
  <c r="Q56" i="12"/>
  <c r="AD56" i="12" s="1"/>
  <c r="V56" i="12"/>
  <c r="AA56" i="12"/>
  <c r="AE56" i="12"/>
  <c r="G57" i="12"/>
  <c r="M57" i="12" s="1"/>
  <c r="AB57" i="12" s="1"/>
  <c r="I57" i="12"/>
  <c r="K57" i="12"/>
  <c r="AA57" i="12" s="1"/>
  <c r="O57" i="12"/>
  <c r="Q57" i="12"/>
  <c r="V57" i="12"/>
  <c r="AE57" i="12" s="1"/>
  <c r="Z57" i="12"/>
  <c r="AC57" i="12"/>
  <c r="AD57" i="12"/>
  <c r="G58" i="12"/>
  <c r="M58" i="12" s="1"/>
  <c r="AB58" i="12" s="1"/>
  <c r="I58" i="12"/>
  <c r="Z58" i="12" s="1"/>
  <c r="K58" i="12"/>
  <c r="O58" i="12"/>
  <c r="AC58" i="12" s="1"/>
  <c r="Q58" i="12"/>
  <c r="AD58" i="12" s="1"/>
  <c r="V58" i="12"/>
  <c r="AA58" i="12"/>
  <c r="AE58" i="12"/>
  <c r="G59" i="12"/>
  <c r="M59" i="12" s="1"/>
  <c r="AB59" i="12" s="1"/>
  <c r="I59" i="12"/>
  <c r="K59" i="12"/>
  <c r="AA59" i="12" s="1"/>
  <c r="O59" i="12"/>
  <c r="Q59" i="12"/>
  <c r="AD59" i="12" s="1"/>
  <c r="V59" i="12"/>
  <c r="AE59" i="12" s="1"/>
  <c r="Z59" i="12"/>
  <c r="AC59" i="12"/>
  <c r="G60" i="12"/>
  <c r="AF60" i="12" s="1"/>
  <c r="I60" i="12"/>
  <c r="Z60" i="12" s="1"/>
  <c r="K60" i="12"/>
  <c r="O60" i="12"/>
  <c r="AC60" i="12" s="1"/>
  <c r="Q60" i="12"/>
  <c r="AD60" i="12" s="1"/>
  <c r="V60" i="12"/>
  <c r="AA60" i="12"/>
  <c r="AE60" i="12"/>
  <c r="G61" i="12"/>
  <c r="M61" i="12" s="1"/>
  <c r="AB61" i="12" s="1"/>
  <c r="I61" i="12"/>
  <c r="Z61" i="12" s="1"/>
  <c r="K61" i="12"/>
  <c r="AA61" i="12" s="1"/>
  <c r="O61" i="12"/>
  <c r="Q61" i="12"/>
  <c r="V61" i="12"/>
  <c r="AE61" i="12" s="1"/>
  <c r="AC61" i="12"/>
  <c r="AD61" i="12"/>
  <c r="G62" i="12"/>
  <c r="M62" i="12" s="1"/>
  <c r="AB62" i="12" s="1"/>
  <c r="I62" i="12"/>
  <c r="Z62" i="12" s="1"/>
  <c r="K62" i="12"/>
  <c r="O62" i="12"/>
  <c r="AC62" i="12" s="1"/>
  <c r="Q62" i="12"/>
  <c r="AD62" i="12" s="1"/>
  <c r="V62" i="12"/>
  <c r="AA62" i="12"/>
  <c r="AE62" i="12"/>
  <c r="G63" i="12"/>
  <c r="M63" i="12" s="1"/>
  <c r="AB63" i="12" s="1"/>
  <c r="I63" i="12"/>
  <c r="K63" i="12"/>
  <c r="AA63" i="12" s="1"/>
  <c r="O63" i="12"/>
  <c r="Q63" i="12"/>
  <c r="V63" i="12"/>
  <c r="AE63" i="12" s="1"/>
  <c r="Z63" i="12"/>
  <c r="AC63" i="12"/>
  <c r="AD63" i="12"/>
  <c r="G64" i="12"/>
  <c r="AF64" i="12" s="1"/>
  <c r="I64" i="12"/>
  <c r="Z64" i="12" s="1"/>
  <c r="K64" i="12"/>
  <c r="O64" i="12"/>
  <c r="AC64" i="12" s="1"/>
  <c r="Q64" i="12"/>
  <c r="AD64" i="12" s="1"/>
  <c r="V64" i="12"/>
  <c r="AA64" i="12"/>
  <c r="AE64" i="12"/>
  <c r="G65" i="12"/>
  <c r="M65" i="12" s="1"/>
  <c r="AB65" i="12" s="1"/>
  <c r="I65" i="12"/>
  <c r="K65" i="12"/>
  <c r="AA65" i="12" s="1"/>
  <c r="O65" i="12"/>
  <c r="Q65" i="12"/>
  <c r="V65" i="12"/>
  <c r="AE65" i="12" s="1"/>
  <c r="Z65" i="12"/>
  <c r="AC65" i="12"/>
  <c r="AD65" i="12"/>
  <c r="G66" i="12"/>
  <c r="M66" i="12" s="1"/>
  <c r="AB66" i="12" s="1"/>
  <c r="I66" i="12"/>
  <c r="Z66" i="12" s="1"/>
  <c r="K66" i="12"/>
  <c r="O66" i="12"/>
  <c r="AC66" i="12" s="1"/>
  <c r="Q66" i="12"/>
  <c r="AD66" i="12" s="1"/>
  <c r="V66" i="12"/>
  <c r="AA66" i="12"/>
  <c r="AE66" i="12"/>
  <c r="G67" i="12"/>
  <c r="M67" i="12" s="1"/>
  <c r="AB67" i="12" s="1"/>
  <c r="I67" i="12"/>
  <c r="K67" i="12"/>
  <c r="AA67" i="12" s="1"/>
  <c r="O67" i="12"/>
  <c r="Q67" i="12"/>
  <c r="V67" i="12"/>
  <c r="AE67" i="12" s="1"/>
  <c r="Z67" i="12"/>
  <c r="AC67" i="12"/>
  <c r="AD67" i="12"/>
  <c r="G68" i="12"/>
  <c r="AF68" i="12" s="1"/>
  <c r="I68" i="12"/>
  <c r="Z68" i="12" s="1"/>
  <c r="K68" i="12"/>
  <c r="O68" i="12"/>
  <c r="AC68" i="12" s="1"/>
  <c r="Q68" i="12"/>
  <c r="AD68" i="12" s="1"/>
  <c r="V68" i="12"/>
  <c r="AA68" i="12"/>
  <c r="AE68" i="12"/>
  <c r="G69" i="12"/>
  <c r="M69" i="12" s="1"/>
  <c r="AB69" i="12" s="1"/>
  <c r="I69" i="12"/>
  <c r="K69" i="12"/>
  <c r="AA69" i="12" s="1"/>
  <c r="O69" i="12"/>
  <c r="Q69" i="12"/>
  <c r="V69" i="12"/>
  <c r="AE69" i="12" s="1"/>
  <c r="Z69" i="12"/>
  <c r="AC69" i="12"/>
  <c r="AD69" i="12"/>
  <c r="G71" i="12"/>
  <c r="M71" i="12" s="1"/>
  <c r="AB71" i="12" s="1"/>
  <c r="I71" i="12"/>
  <c r="Z71" i="12" s="1"/>
  <c r="K71" i="12"/>
  <c r="O71" i="12"/>
  <c r="AC71" i="12" s="1"/>
  <c r="Q71" i="12"/>
  <c r="AD71" i="12" s="1"/>
  <c r="V71" i="12"/>
  <c r="AA71" i="12"/>
  <c r="AE71" i="12"/>
  <c r="G72" i="12"/>
  <c r="M72" i="12" s="1"/>
  <c r="AB72" i="12" s="1"/>
  <c r="I72" i="12"/>
  <c r="K72" i="12"/>
  <c r="AA72" i="12" s="1"/>
  <c r="O72" i="12"/>
  <c r="Q72" i="12"/>
  <c r="V72" i="12"/>
  <c r="AE72" i="12" s="1"/>
  <c r="Z72" i="12"/>
  <c r="AC72" i="12"/>
  <c r="AD72" i="12"/>
  <c r="G73" i="12"/>
  <c r="AF73" i="12" s="1"/>
  <c r="I73" i="12"/>
  <c r="Z73" i="12" s="1"/>
  <c r="K73" i="12"/>
  <c r="O73" i="12"/>
  <c r="AC73" i="12" s="1"/>
  <c r="Q73" i="12"/>
  <c r="V73" i="12"/>
  <c r="AA73" i="12"/>
  <c r="AD73" i="12"/>
  <c r="AE73" i="12"/>
  <c r="G74" i="12"/>
  <c r="M74" i="12" s="1"/>
  <c r="AB74" i="12" s="1"/>
  <c r="I74" i="12"/>
  <c r="Z74" i="12" s="1"/>
  <c r="K74" i="12"/>
  <c r="AA74" i="12" s="1"/>
  <c r="O74" i="12"/>
  <c r="Q74" i="12"/>
  <c r="V74" i="12"/>
  <c r="AE74" i="12" s="1"/>
  <c r="AC74" i="12"/>
  <c r="AD74" i="12"/>
  <c r="G76" i="12"/>
  <c r="M76" i="12" s="1"/>
  <c r="AB76" i="12" s="1"/>
  <c r="I76" i="12"/>
  <c r="Z76" i="12" s="1"/>
  <c r="K76" i="12"/>
  <c r="O76" i="12"/>
  <c r="AC76" i="12" s="1"/>
  <c r="Q76" i="12"/>
  <c r="AD76" i="12" s="1"/>
  <c r="V76" i="12"/>
  <c r="AA76" i="12"/>
  <c r="AE76" i="12"/>
  <c r="G77" i="12"/>
  <c r="M77" i="12" s="1"/>
  <c r="AB77" i="12" s="1"/>
  <c r="I77" i="12"/>
  <c r="K77" i="12"/>
  <c r="AA77" i="12" s="1"/>
  <c r="O77" i="12"/>
  <c r="Q77" i="12"/>
  <c r="AD77" i="12" s="1"/>
  <c r="V77" i="12"/>
  <c r="AE77" i="12" s="1"/>
  <c r="Z77" i="12"/>
  <c r="AC77" i="12"/>
  <c r="G78" i="12"/>
  <c r="AF78" i="12" s="1"/>
  <c r="I78" i="12"/>
  <c r="Z78" i="12" s="1"/>
  <c r="K78" i="12"/>
  <c r="O78" i="12"/>
  <c r="AC78" i="12" s="1"/>
  <c r="Q78" i="12"/>
  <c r="AD78" i="12" s="1"/>
  <c r="V78" i="12"/>
  <c r="AA78" i="12"/>
  <c r="AE78" i="12"/>
  <c r="G79" i="12"/>
  <c r="M79" i="12" s="1"/>
  <c r="AB79" i="12" s="1"/>
  <c r="I79" i="12"/>
  <c r="K79" i="12"/>
  <c r="AA79" i="12" s="1"/>
  <c r="O79" i="12"/>
  <c r="Q79" i="12"/>
  <c r="V79" i="12"/>
  <c r="AE79" i="12" s="1"/>
  <c r="Z79" i="12"/>
  <c r="AC79" i="12"/>
  <c r="AD79" i="12"/>
  <c r="G80" i="12"/>
  <c r="M80" i="12" s="1"/>
  <c r="AB80" i="12" s="1"/>
  <c r="I80" i="12"/>
  <c r="Z80" i="12" s="1"/>
  <c r="K80" i="12"/>
  <c r="O80" i="12"/>
  <c r="AC80" i="12" s="1"/>
  <c r="Q80" i="12"/>
  <c r="AD80" i="12" s="1"/>
  <c r="V80" i="12"/>
  <c r="AA80" i="12"/>
  <c r="AE80" i="12"/>
  <c r="AE82" i="12"/>
  <c r="I56" i="1"/>
  <c r="J54" i="1" s="1"/>
  <c r="F42" i="1"/>
  <c r="G42" i="1"/>
  <c r="G25" i="1" s="1"/>
  <c r="A25" i="1" s="1"/>
  <c r="H39" i="1"/>
  <c r="I39" i="1" s="1"/>
  <c r="I42" i="1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J55" i="1" l="1"/>
  <c r="J53" i="1"/>
  <c r="J52" i="1"/>
  <c r="J56" i="1" s="1"/>
  <c r="G26" i="1"/>
  <c r="A26" i="1"/>
  <c r="G28" i="1"/>
  <c r="G23" i="1"/>
  <c r="AF82" i="12"/>
  <c r="AF79" i="12"/>
  <c r="M78" i="12"/>
  <c r="AB78" i="12" s="1"/>
  <c r="AF74" i="12"/>
  <c r="M73" i="12"/>
  <c r="AB73" i="12" s="1"/>
  <c r="AF69" i="12"/>
  <c r="M68" i="12"/>
  <c r="AB68" i="12" s="1"/>
  <c r="AF65" i="12"/>
  <c r="M64" i="12"/>
  <c r="AB64" i="12" s="1"/>
  <c r="AF61" i="12"/>
  <c r="M60" i="12"/>
  <c r="AB60" i="12" s="1"/>
  <c r="AF57" i="12"/>
  <c r="M56" i="12"/>
  <c r="AB56" i="12" s="1"/>
  <c r="AF53" i="12"/>
  <c r="M52" i="12"/>
  <c r="AB52" i="12" s="1"/>
  <c r="AF48" i="12"/>
  <c r="M47" i="12"/>
  <c r="AB47" i="12" s="1"/>
  <c r="AF43" i="12"/>
  <c r="M42" i="12"/>
  <c r="AB42" i="12" s="1"/>
  <c r="AF39" i="12"/>
  <c r="M38" i="12"/>
  <c r="AB38" i="12" s="1"/>
  <c r="AF35" i="12"/>
  <c r="M34" i="12"/>
  <c r="AB34" i="12" s="1"/>
  <c r="AF31" i="12"/>
  <c r="M30" i="12"/>
  <c r="AB30" i="12" s="1"/>
  <c r="AF27" i="12"/>
  <c r="M26" i="12"/>
  <c r="AB26" i="12" s="1"/>
  <c r="AF23" i="12"/>
  <c r="M22" i="12"/>
  <c r="AB22" i="12" s="1"/>
  <c r="AF18" i="12"/>
  <c r="M17" i="12"/>
  <c r="AB17" i="12" s="1"/>
  <c r="M13" i="12"/>
  <c r="AB13" i="12" s="1"/>
  <c r="AF80" i="12"/>
  <c r="AF76" i="12"/>
  <c r="AF71" i="12"/>
  <c r="AF66" i="12"/>
  <c r="AF62" i="12"/>
  <c r="AF58" i="12"/>
  <c r="AF54" i="12"/>
  <c r="AF50" i="12"/>
  <c r="AF45" i="12"/>
  <c r="AF40" i="12"/>
  <c r="AF36" i="12"/>
  <c r="AF32" i="12"/>
  <c r="AF28" i="12"/>
  <c r="AF24" i="12"/>
  <c r="AF19" i="12"/>
  <c r="AF15" i="12"/>
  <c r="AF11" i="12"/>
  <c r="AF77" i="12"/>
  <c r="AF72" i="12"/>
  <c r="AF67" i="12"/>
  <c r="AF63" i="12"/>
  <c r="AF59" i="12"/>
  <c r="AF55" i="12"/>
  <c r="AF51" i="12"/>
  <c r="AF46" i="12"/>
  <c r="AF41" i="12"/>
  <c r="AF37" i="12"/>
  <c r="AF33" i="12"/>
  <c r="AF29" i="12"/>
  <c r="AF25" i="12"/>
  <c r="AF21" i="12"/>
  <c r="AF16" i="12"/>
  <c r="AF12" i="12"/>
  <c r="J40" i="1"/>
  <c r="J39" i="1"/>
  <c r="J42" i="1" s="1"/>
  <c r="J41" i="1"/>
  <c r="H42" i="1"/>
  <c r="A23" i="1" l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vala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<sst xmlns="http://schemas.openxmlformats.org/spreadsheetml/2006/main" count="710" uniqueCount="274">
  <si>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</si>
  <si>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</si>
  <si>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</si>
  <si>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</si>
  <si>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</si>
  <si>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</si>
  <si>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</si>
  <si>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</si>
  <si>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</si>
  <si>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</si>
  <si>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</si>
  <si>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</si>
  <si>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</si>
  <si>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</si>
  <si>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</si>
  <si>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</si>
  <si>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</si>
  <si>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</si>
  <si>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</si>
  <si>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</si>
  <si>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</si>
  <si>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</si>
  <si>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</si>
  <si>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</si>
  <si>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</si>
  <si>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</si>
  <si>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</si>
  <si>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</si>
  <si>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</si>
  <si>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</si>
  <si>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</si>
  <si>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</si>
  <si>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</si>
  <si>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</si>
  <si>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</si>
  <si>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</si>
  <si>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</si>
  <si>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</si>
  <si>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</si>
  <si>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</si>
  <si>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</si>
  <si>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</si>
  <si>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</si>
  <si>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</si>
  <si>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Veřejné osvětlení</t>
  </si>
  <si>
    <t>02</t>
  </si>
  <si>
    <t>Veřejné osvětlení - Etapa II</t>
  </si>
  <si>
    <t>Objekt:</t>
  </si>
  <si>
    <t>Rozpočet:</t>
  </si>
  <si>
    <t>Jaroslav Vala</t>
  </si>
  <si>
    <t>080/2022</t>
  </si>
  <si>
    <t>Výstavba VO cyklostezka Polanka - Poušov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</si>
  <si>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</si>
  <si>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</si>
  <si>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</si>
  <si>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</si>
  <si>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</si>
  <si>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</si>
  <si>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</si>
  <si>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</si>
  <si>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Stařeč-Stařeč</t>
  </si>
  <si>
    <t>67522</t>
  </si>
  <si>
    <t>27710416</t>
  </si>
  <si>
    <t>CZ27710416</t>
  </si>
  <si>
    <t>Stavba</t>
  </si>
  <si>
    <t>Celkem za stavbu</t>
  </si>
  <si>
    <t>CZK</t>
  </si>
  <si>
    <t>#POPS</t>
  </si>
  <si>
    <t>Popis stavby: 080/2022 - Výstavba VO cyklostezka Polanka - Poušov</t>
  </si>
  <si>
    <t>#POPO</t>
  </si>
  <si>
    <t>Popis objektu: 02 - Veřejné osvětlení - Etapa II</t>
  </si>
  <si>
    <t>#POPR</t>
  </si>
  <si>
    <t>Popis rozpočtu: 01 - Veřejné osvětlení</t>
  </si>
  <si>
    <t>Rekapitulace uživatelských dílů</t>
  </si>
  <si>
    <t>200</t>
  </si>
  <si>
    <t>Silnoproudá elektroinstalace</t>
  </si>
  <si>
    <t>205</t>
  </si>
  <si>
    <t>210</t>
  </si>
  <si>
    <t>Specifikace</t>
  </si>
  <si>
    <t>215</t>
  </si>
  <si>
    <t>VRN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</si>
  <si>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</si>
  <si>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</si>
  <si>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</si>
  <si>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</si>
  <si>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</si>
  <si>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</si>
  <si>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</si>
  <si>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</si>
  <si>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</si>
  <si>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</si>
  <si>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</si>
  <si>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</si>
  <si>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</si>
  <si>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</si>
  <si>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</si>
  <si>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</si>
  <si>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</si>
  <si>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</si>
  <si>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</si>
  <si>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</si>
  <si>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</si>
  <si>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</si>
  <si>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</si>
  <si>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</si>
  <si>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</si>
  <si>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</si>
  <si>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</si>
  <si>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</si>
  <si>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460010024R00</t>
  </si>
  <si>
    <t>Vytýčení kabelové trasy v zastavěném prostoru</t>
  </si>
  <si>
    <t>km</t>
  </si>
  <si>
    <t>RTS 23/ II</t>
  </si>
  <si>
    <t>RTS 23/ I</t>
  </si>
  <si>
    <t>Práce</t>
  </si>
  <si>
    <t>Běžná</t>
  </si>
  <si>
    <t>POL1_</t>
  </si>
  <si>
    <t>460200145R00</t>
  </si>
  <si>
    <t>Výkop kabelové rýhy 35/60 cm  hor.5</t>
  </si>
  <si>
    <t>m</t>
  </si>
  <si>
    <t>460200305R00</t>
  </si>
  <si>
    <t>Výkop kabelové rýhy 50/120 cm hor.5</t>
  </si>
  <si>
    <t>460030072R00</t>
  </si>
  <si>
    <t>Bourání živičných povrchů tl. vrstvy 5 - 10 cm</t>
  </si>
  <si>
    <t>m2</t>
  </si>
  <si>
    <t>460030081RT3</t>
  </si>
  <si>
    <t>Řezání spáry v asfaltu nebo betonu v tloušťce vrstvy do 8-10 cm</t>
  </si>
  <si>
    <t>460650016R00</t>
  </si>
  <si>
    <t>Podkladová vrstva z betonu včetně materiálu</t>
  </si>
  <si>
    <t>m3</t>
  </si>
  <si>
    <t>123414543</t>
  </si>
  <si>
    <t>Pokádka živice do připravené plochy včetně materiálu</t>
  </si>
  <si>
    <t>soubor</t>
  </si>
  <si>
    <t>Vlastní</t>
  </si>
  <si>
    <t>Kalkul</t>
  </si>
  <si>
    <t>460620015R00</t>
  </si>
  <si>
    <t>Provizorní úprava terénu v přírodní hornině 5</t>
  </si>
  <si>
    <t>460420022R00R</t>
  </si>
  <si>
    <t>Zřízení kabelového lože v rýze š. do 65 cm</t>
  </si>
  <si>
    <t>Indiv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</si>
  <si>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</si>
  <si>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</si>
  <si>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</si>
  <si>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</si>
  <si>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460300201R00</t>
  </si>
  <si>
    <t>Protlačení otvoru strojně do D150 mm, pevné stěny</t>
  </si>
  <si>
    <t>460050714R001</t>
  </si>
  <si>
    <t>Jáma do 2m3 ,hor.4,strojně</t>
  </si>
  <si>
    <t>650106221R00</t>
  </si>
  <si>
    <t>Montáž osvětlovacího stožáru - ocelový</t>
  </si>
  <si>
    <t>kus</t>
  </si>
  <si>
    <t>210251101R00</t>
  </si>
  <si>
    <t>Základ monolitický pro stožár</t>
  </si>
  <si>
    <t>RTS 18/ I</t>
  </si>
  <si>
    <t>275351215RT1R</t>
  </si>
  <si>
    <t>Bednění stěn základových patek - zřízení, vč. materiálu, bednicí materiál prkna</t>
  </si>
  <si>
    <t>460050005R00</t>
  </si>
  <si>
    <t>Jáma pro stožár J nepatk. do   m, v rovině, hor. 5</t>
  </si>
  <si>
    <t>210202115R00</t>
  </si>
  <si>
    <t>Svítidlo veřejného osvětlení</t>
  </si>
  <si>
    <t>460110001R00</t>
  </si>
  <si>
    <t>Sonda v místě slopů VO pro ověření polohy vodovodního řadu</t>
  </si>
  <si>
    <t>210204201R00</t>
  </si>
  <si>
    <t>Elektrovýzbroj stožáru pro 1 okruh</t>
  </si>
  <si>
    <t>210204202R001</t>
  </si>
  <si>
    <t>Demontáž elektrovýzbroje stožáru</t>
  </si>
  <si>
    <t>Dopstst</t>
  </si>
  <si>
    <t>Zapojení kabelu do stávajicího svítidla VO, včetně materiálu</t>
  </si>
  <si>
    <t>210810334R00R</t>
  </si>
  <si>
    <t>Kabel silový CYKY 750 V 4 x 16 mm2 volně ulož.</t>
  </si>
  <si>
    <t>210810015R00</t>
  </si>
  <si>
    <t>Kabel CYKY-m 750 V 5 x 1,5 mm2 volně uložený</t>
  </si>
  <si>
    <t>210100258R00</t>
  </si>
  <si>
    <t>Ukončení celoplast. kabelů zákl./pás.do 5x4 mm2</t>
  </si>
  <si>
    <t>650141111R00R</t>
  </si>
  <si>
    <t>Ukončení vodiče + zapojení do 2,5 mm2</t>
  </si>
  <si>
    <t>210100252R00</t>
  </si>
  <si>
    <t>Ukončení celoplast. kabelů zákl./pás.do 4x25 mm2</t>
  </si>
  <si>
    <t>210100003R00R</t>
  </si>
  <si>
    <t>Ukončení vodičů + zapojení do 16 mm2</t>
  </si>
  <si>
    <t>210100422R00R</t>
  </si>
  <si>
    <t>Koncovka kabelová do 4 x 16 mm2</t>
  </si>
  <si>
    <t>210010124R00</t>
  </si>
  <si>
    <t>Trubka ochranná z PE, uložená volně, DN do 80 mm</t>
  </si>
  <si>
    <t>460510321R00</t>
  </si>
  <si>
    <t>Chránička kabelová dělená KOPOHALF, DN 110 mm</t>
  </si>
  <si>
    <t>222130001R00</t>
  </si>
  <si>
    <t>Vedení uzem.v zemi FeZn do 120 mm2, bez zem.prací</t>
  </si>
  <si>
    <t>210220302R00</t>
  </si>
  <si>
    <t>Svorka hromosvodová nad 2 šrouby /ST, SJ, SR, atd/</t>
  </si>
  <si>
    <t>210220010R00</t>
  </si>
  <si>
    <t>Nátěr zemnicího pásku do 120 mm2</t>
  </si>
  <si>
    <t>včetně montáže svorek spojovacích, odbočných, upevňovacích a spojovacího materiálu.</t>
  </si>
  <si>
    <t>460490012R00</t>
  </si>
  <si>
    <t>Fólie výstražná z PVC, šířka 33 cm</t>
  </si>
  <si>
    <t>460070134R00R</t>
  </si>
  <si>
    <t>Jáma pro montáž skříně, hor.4</t>
  </si>
  <si>
    <t>211190021R00</t>
  </si>
  <si>
    <t>Konstrukce do základu pro polypropylénový pilíř</t>
  </si>
  <si>
    <t>210191542R00R</t>
  </si>
  <si>
    <t>Montáž pilíře</t>
  </si>
  <si>
    <t>31672160.AR</t>
  </si>
  <si>
    <t>Stožár stupňovitý  h=5,0 m horní D60 mm s termoplastou ochranou spodní části</t>
  </si>
  <si>
    <t>SPCM</t>
  </si>
  <si>
    <t>POL3_</t>
  </si>
  <si>
    <t>286971405R</t>
  </si>
  <si>
    <t>Roura šachtová korugovaná s hrdlem 315/3000 mm</t>
  </si>
  <si>
    <t>SVVO1</t>
  </si>
  <si>
    <t>VO1 - 1x svítidlo parkové 25W, 1712lm, 1800K, IP66, programovatelný zdroj na výkon</t>
  </si>
  <si>
    <t xml:space="preserve">ks    </t>
  </si>
  <si>
    <t>31678615.ARR</t>
  </si>
  <si>
    <t>Svorkovnice stožárová EKM včetně výzbroje a modulu řízení výkonu svítidla</t>
  </si>
  <si>
    <t>31678615.AR1</t>
  </si>
  <si>
    <t>Svorkovnice stožárová EKM Al-Cu včetně výzbroje a modulu řízení výkonu svítidla</t>
  </si>
  <si>
    <t>34111080R</t>
  </si>
  <si>
    <t>Kabel silový s Cu jádrem 750 V CYKY 4 x16 mm2</t>
  </si>
  <si>
    <t>34111090R</t>
  </si>
  <si>
    <t>Kabel silový s Cu jádrem 750 V CYKY 5 x 1,5 mm2</t>
  </si>
  <si>
    <t>35436700.AR1</t>
  </si>
  <si>
    <t>Koncovka kabel.1 kv POLT-01/5X 10-35</t>
  </si>
  <si>
    <t>sada</t>
  </si>
  <si>
    <t>3457114703R</t>
  </si>
  <si>
    <t>Trubka kabelová chránička zemní červená 75</t>
  </si>
  <si>
    <t>3457114740R</t>
  </si>
  <si>
    <t>Trubka kabelová chránička KOPOHALF 110</t>
  </si>
  <si>
    <t>35441120R</t>
  </si>
  <si>
    <t>Pásek uzemňovací pozinkovaný 30 x 4 mm</t>
  </si>
  <si>
    <t>kg</t>
  </si>
  <si>
    <t>156112270000R</t>
  </si>
  <si>
    <t>Drát ocelový pozinkovaný 426406  D 10 mm</t>
  </si>
  <si>
    <t>35441895R</t>
  </si>
  <si>
    <t>Svorka připojovací SP  kovových částí d 6-12 mm</t>
  </si>
  <si>
    <t>35441996R</t>
  </si>
  <si>
    <t>Svorka SR 3a</t>
  </si>
  <si>
    <t>35441985R</t>
  </si>
  <si>
    <t>Svorka SR 2a pro pásek 30 x 4 mm/M6</t>
  </si>
  <si>
    <t>562889991007R</t>
  </si>
  <si>
    <t>Trubice smršťovací d 25 x 1000 m</t>
  </si>
  <si>
    <t>673909992034R</t>
  </si>
  <si>
    <t>Fólie výstražná šířka 34 cm červená síťovina</t>
  </si>
  <si>
    <t>7210+9101</t>
  </si>
  <si>
    <t>Kompaktní pilíř, 9x jistič 16C/1</t>
  </si>
  <si>
    <t>34572308R</t>
  </si>
  <si>
    <t>Pásky stahovací SP 280 x 4,5</t>
  </si>
  <si>
    <t>100 ks</t>
  </si>
  <si>
    <t>DSP</t>
  </si>
  <si>
    <t>Drobný spojovací materiál</t>
  </si>
  <si>
    <t>135463146</t>
  </si>
  <si>
    <t>Geodetické zaměření kabelové trasy</t>
  </si>
  <si>
    <t>POL99_8</t>
  </si>
  <si>
    <t>032011T0099</t>
  </si>
  <si>
    <t>Práce spojené s úpravami stávajících rozvodů</t>
  </si>
  <si>
    <t>350</t>
  </si>
  <si>
    <t>Spolupráce s revizním technikem</t>
  </si>
  <si>
    <t>005241010R</t>
  </si>
  <si>
    <t>Dokumentace skutečného provedení</t>
  </si>
  <si>
    <t>Soubor</t>
  </si>
  <si>
    <t>Náklady na vyhotovení dokumentace skutečného provedení stavby a její předání objednateli v, požadované formě a požadovaném počtu.</t>
  </si>
  <si>
    <t>333120011T00</t>
  </si>
  <si>
    <t>Likvidace odpadu</t>
  </si>
  <si>
    <t>t</t>
  </si>
  <si>
    <t>333030040T00</t>
  </si>
  <si>
    <t>Revize el. zařízení</t>
  </si>
  <si>
    <t>210010048T00</t>
  </si>
  <si>
    <t>Doprava do 30 km</t>
  </si>
  <si>
    <t>sou</t>
  </si>
  <si>
    <t>PLOSINA</t>
  </si>
  <si>
    <t>Montážní plošina, výška podlahy do 8m</t>
  </si>
  <si>
    <t>JER</t>
  </si>
  <si>
    <t>Jeřáb pro instalaci sloupů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</si>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</sst>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vertical="center" shrinkToFi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 shrinkToFit="1"/>
    </xf>
    <xf numFmtId="3" fontId="7" fillId="3" borderId="39" xfId="0" applyNumberFormat="1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0" fontId="16" fillId="5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9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9" fillId="3" borderId="0" xfId="0" applyNumberFormat="1" applyFont="1" applyFill="1" applyBorder="1" applyAlignment="1">
      <alignment vertical="top" shrinkToFit="1"/>
    </xf>
    <xf numFmtId="0" fontId="19" fillId="3" borderId="29" xfId="0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vertical="top"/>
    </xf>
    <xf numFmtId="0" fontId="19" fillId="3" borderId="18" xfId="0" applyFont="1" applyFill="1" applyBorder="1" applyAlignment="1">
      <alignment horizontal="center" vertical="top" shrinkToFit="1"/>
    </xf>
    <xf numFmtId="164" fontId="19" fillId="3" borderId="18" xfId="0" applyNumberFormat="1" applyFont="1" applyFill="1" applyBorder="1" applyAlignment="1">
      <alignment vertical="top" shrinkToFit="1"/>
    </xf>
    <xf numFmtId="4" fontId="19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19" fillId="3" borderId="40" xfId="0" applyNumberFormat="1" applyFont="1" applyFill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17" fillId="0" borderId="0" xfId="0" applyNumberFormat="1" applyFont="1"/>
    <xf numFmtId="164" fontId="17" fillId="0" borderId="0" xfId="0" applyNumberFormat="1" applyFont="1"/>
    <xf numFmtId="0" fontId="17" fillId="0" borderId="0" xfId="0" applyFont="1"/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9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 shrinkToFit="1"/>
    </xf>
    <xf numFmtId="49" fontId="19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21" fillId="0" borderId="18" xfId="0" applyNumberFormat="1" applyFont="1" applyBorder="1" applyAlignment="1">
      <alignment horizontal="left" vertical="top" wrapText="1"/>
    </xf>
    <xf numFmtId="0" fontId="21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9" t="s">
        <v>41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Normal="100" zoomScaleSheetLayoutView="75" workbookViewId="0">
      <selection activeCell="A15" sqref="A15:A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35" t="s">
        <v>4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5" t="s">
        <v>24</v>
      </c>
      <c r="C2" s="76"/>
      <c r="D2" s="77" t="s">
        <v>50</v>
      </c>
      <c r="E2" s="241" t="s">
        <v>51</v>
      </c>
      <c r="F2" s="242"/>
      <c r="G2" s="242"/>
      <c r="H2" s="242"/>
      <c r="I2" s="242"/>
      <c r="J2" s="243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44" t="s">
        <v>46</v>
      </c>
      <c r="F3" s="245"/>
      <c r="G3" s="245"/>
      <c r="H3" s="245"/>
      <c r="I3" s="245"/>
      <c r="J3" s="246"/>
    </row>
    <row r="4" spans="1:15" ht="23.25" customHeight="1" x14ac:dyDescent="0.2">
      <c r="A4" s="72">
        <v>3141</v>
      </c>
      <c r="B4" s="80" t="s">
        <v>48</v>
      </c>
      <c r="C4" s="81"/>
      <c r="D4" s="82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2"/>
      <c r="B5" s="30" t="s">
        <v>23</v>
      </c>
      <c r="D5" s="229" t="s">
        <v>52</v>
      </c>
      <c r="E5" s="230"/>
      <c r="F5" s="230"/>
      <c r="G5" s="230"/>
      <c r="H5" s="18" t="s">
        <v>42</v>
      </c>
      <c r="I5" s="83" t="s">
        <v>56</v>
      </c>
      <c r="J5" s="8"/>
    </row>
    <row r="6" spans="1:15" ht="15.75" customHeight="1" x14ac:dyDescent="0.2">
      <c r="A6" s="2"/>
      <c r="B6" s="27"/>
      <c r="C6" s="52"/>
      <c r="D6" s="231" t="s">
        <v>53</v>
      </c>
      <c r="E6" s="232"/>
      <c r="F6" s="232"/>
      <c r="G6" s="232"/>
      <c r="H6" s="18" t="s">
        <v>36</v>
      </c>
      <c r="I6" s="83" t="s">
        <v>57</v>
      </c>
      <c r="J6" s="8"/>
    </row>
    <row r="7" spans="1:15" ht="15.75" customHeight="1" x14ac:dyDescent="0.2">
      <c r="A7" s="2"/>
      <c r="B7" s="28"/>
      <c r="C7" s="53"/>
      <c r="D7" s="73" t="s">
        <v>55</v>
      </c>
      <c r="E7" s="233" t="s">
        <v>54</v>
      </c>
      <c r="F7" s="234"/>
      <c r="G7" s="234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58</v>
      </c>
      <c r="H8" s="18" t="s">
        <v>42</v>
      </c>
      <c r="I8" s="83" t="s">
        <v>62</v>
      </c>
      <c r="J8" s="8"/>
    </row>
    <row r="9" spans="1:15" ht="15.75" hidden="1" customHeight="1" x14ac:dyDescent="0.2">
      <c r="A9" s="2"/>
      <c r="B9" s="2"/>
      <c r="D9" s="74" t="s">
        <v>59</v>
      </c>
      <c r="H9" s="18" t="s">
        <v>36</v>
      </c>
      <c r="I9" s="83" t="s">
        <v>63</v>
      </c>
      <c r="J9" s="8"/>
    </row>
    <row r="10" spans="1:15" ht="15.75" hidden="1" customHeight="1" x14ac:dyDescent="0.2">
      <c r="A10" s="2"/>
      <c r="B10" s="34"/>
      <c r="C10" s="53"/>
      <c r="D10" s="73" t="s">
        <v>61</v>
      </c>
      <c r="E10" s="84" t="s">
        <v>60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8"/>
      <c r="E11" s="248"/>
      <c r="F11" s="248"/>
      <c r="G11" s="248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23"/>
      <c r="E12" s="223"/>
      <c r="F12" s="223"/>
      <c r="G12" s="223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27"/>
      <c r="F13" s="228"/>
      <c r="G13" s="228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 t="s">
        <v>49</v>
      </c>
      <c r="E14" s="56"/>
      <c r="F14" s="43"/>
      <c r="G14" s="43"/>
      <c r="H14" s="44"/>
      <c r="I14" s="43"/>
      <c r="J14" s="45"/>
    </row>
    <row r="15" spans="1:15" ht="32.25" hidden="1" customHeight="1" x14ac:dyDescent="0.2">
      <c r="A15" s="2"/>
      <c r="B15" s="34" t="s">
        <v>34</v>
      </c>
      <c r="C15" s="57"/>
      <c r="D15" s="51"/>
      <c r="E15" s="247" t="s">
        <v>32</v>
      </c>
      <c r="F15" s="247"/>
      <c r="G15" s="249" t="s">
        <v>33</v>
      </c>
      <c r="H15" s="249"/>
      <c r="I15" s="249" t="s">
        <v>31</v>
      </c>
      <c r="J15" s="250"/>
    </row>
    <row r="16" spans="1:15" ht="23.25" hidden="1" customHeight="1" x14ac:dyDescent="0.2">
      <c r="A16" s="2"/>
      <c r="B16" s="37" t="s">
        <v>26</v>
      </c>
      <c r="C16" s="58"/>
      <c r="D16" s="59"/>
      <c r="E16" s="212"/>
      <c r="F16" s="213"/>
      <c r="G16" s="212"/>
      <c r="H16" s="213"/>
      <c r="I16" s="212"/>
      <c r="J16" s="214"/>
    </row>
    <row r="17" spans="1:10" ht="23.25" hidden="1" customHeight="1" x14ac:dyDescent="0.2">
      <c r="A17" s="2"/>
      <c r="B17" s="37" t="s">
        <v>27</v>
      </c>
      <c r="C17" s="58"/>
      <c r="D17" s="59"/>
      <c r="E17" s="212"/>
      <c r="F17" s="213"/>
      <c r="G17" s="212"/>
      <c r="H17" s="213"/>
      <c r="I17" s="212"/>
      <c r="J17" s="214"/>
    </row>
    <row r="18" spans="1:10" ht="23.25" hidden="1" customHeight="1" x14ac:dyDescent="0.2">
      <c r="A18" s="2"/>
      <c r="B18" s="37" t="s">
        <v>28</v>
      </c>
      <c r="C18" s="58"/>
      <c r="D18" s="59"/>
      <c r="E18" s="212"/>
      <c r="F18" s="213"/>
      <c r="G18" s="212"/>
      <c r="H18" s="213"/>
      <c r="I18" s="212"/>
      <c r="J18" s="214"/>
    </row>
    <row r="19" spans="1:10" ht="23.25" hidden="1" customHeight="1" x14ac:dyDescent="0.2">
      <c r="A19" s="2"/>
      <c r="B19" s="37" t="s">
        <v>29</v>
      </c>
      <c r="C19" s="58"/>
      <c r="D19" s="59"/>
      <c r="E19" s="212"/>
      <c r="F19" s="213"/>
      <c r="G19" s="212"/>
      <c r="H19" s="213"/>
      <c r="I19" s="212"/>
      <c r="J19" s="214"/>
    </row>
    <row r="20" spans="1:10" ht="23.25" hidden="1" customHeight="1" x14ac:dyDescent="0.2">
      <c r="A20" s="2"/>
      <c r="B20" s="37" t="s">
        <v>30</v>
      </c>
      <c r="C20" s="58"/>
      <c r="D20" s="59"/>
      <c r="E20" s="212"/>
      <c r="F20" s="213"/>
      <c r="G20" s="212"/>
      <c r="H20" s="213"/>
      <c r="I20" s="212"/>
      <c r="J20" s="214"/>
    </row>
    <row r="21" spans="1:10" ht="23.25" hidden="1" customHeight="1" x14ac:dyDescent="0.2">
      <c r="A21" s="2"/>
      <c r="B21" s="47" t="s">
        <v>31</v>
      </c>
      <c r="C21" s="60"/>
      <c r="D21" s="61"/>
      <c r="E21" s="215">
        <f>SUM(E16:F20)</f>
        <v>0</v>
      </c>
      <c r="F21" s="251"/>
      <c r="G21" s="215">
        <f>SUM(G16:H20)</f>
        <v>0</v>
      </c>
      <c r="H21" s="251"/>
      <c r="I21" s="215">
        <f>SUM(I16:J20)</f>
        <v>0</v>
      </c>
      <c r="J21" s="216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10">
        <f>ZakladDPHSniVypocet</f>
        <v>0</v>
      </c>
      <c r="H23" s="211"/>
      <c r="I23" s="211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08">
        <f>A23</f>
        <v>0</v>
      </c>
      <c r="H24" s="209"/>
      <c r="I24" s="209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10">
        <f>ZakladDPHZaklVypocet</f>
        <v>0</v>
      </c>
      <c r="H25" s="211"/>
      <c r="I25" s="211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8">
        <f>A25</f>
        <v>0</v>
      </c>
      <c r="H26" s="239"/>
      <c r="I26" s="23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40">
        <f>CenaCelkem-(ZakladDPHSni+DPHSni+ZakladDPHZakl+DPHZakl)</f>
        <v>0</v>
      </c>
      <c r="H27" s="240"/>
      <c r="I27" s="240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8">
        <f>ZakladDPHSniVypocet+ZakladDPHZaklVypocet</f>
        <v>0</v>
      </c>
      <c r="H28" s="218"/>
      <c r="I28" s="21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7">
        <f>A27</f>
        <v>0</v>
      </c>
      <c r="H29" s="217"/>
      <c r="I29" s="217"/>
      <c r="J29" s="119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9"/>
      <c r="E34" s="220"/>
      <c r="G34" s="221"/>
      <c r="H34" s="222"/>
      <c r="I34" s="222"/>
      <c r="J34" s="24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64</v>
      </c>
      <c r="C39" s="202"/>
      <c r="D39" s="202"/>
      <c r="E39" s="202"/>
      <c r="F39" s="99">
        <f>'02 01 Pol'!AE82</f>
        <v>0</v>
      </c>
      <c r="G39" s="100">
        <f>'02 01 Pol'!AF82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45</v>
      </c>
      <c r="C40" s="203" t="s">
        <v>46</v>
      </c>
      <c r="D40" s="203"/>
      <c r="E40" s="203"/>
      <c r="F40" s="104">
        <f>'02 01 Pol'!AE82</f>
        <v>0</v>
      </c>
      <c r="G40" s="105">
        <f>'02 01 Pol'!AF82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02" t="s">
        <v>44</v>
      </c>
      <c r="D41" s="202"/>
      <c r="E41" s="202"/>
      <c r="F41" s="108">
        <f>'02 01 Pol'!AE82</f>
        <v>0</v>
      </c>
      <c r="G41" s="101">
        <f>'02 01 Pol'!AF82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04" t="s">
        <v>65</v>
      </c>
      <c r="C42" s="205"/>
      <c r="D42" s="205"/>
      <c r="E42" s="20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67</v>
      </c>
      <c r="B44" t="s">
        <v>68</v>
      </c>
    </row>
    <row r="45" spans="1:10" x14ac:dyDescent="0.2">
      <c r="A45" t="s">
        <v>69</v>
      </c>
      <c r="B45" t="s">
        <v>70</v>
      </c>
    </row>
    <row r="46" spans="1:10" x14ac:dyDescent="0.2">
      <c r="A46" t="s">
        <v>71</v>
      </c>
      <c r="B46" t="s">
        <v>72</v>
      </c>
    </row>
    <row r="49" spans="1:10" ht="15.75" x14ac:dyDescent="0.25">
      <c r="B49" s="120" t="s">
        <v>73</v>
      </c>
    </row>
    <row r="51" spans="1:10" ht="25.5" customHeight="1" x14ac:dyDescent="0.2">
      <c r="A51" s="122"/>
      <c r="B51" s="125" t="s">
        <v>18</v>
      </c>
      <c r="C51" s="126"/>
      <c r="D51" s="126" t="s">
        <v>6</v>
      </c>
      <c r="E51" s="126"/>
      <c r="F51" s="126"/>
      <c r="G51" s="127"/>
      <c r="H51" s="127"/>
      <c r="I51" s="127" t="s">
        <v>31</v>
      </c>
      <c r="J51" s="128" t="s">
        <v>0</v>
      </c>
    </row>
    <row r="52" spans="1:10" ht="25.5" customHeight="1" x14ac:dyDescent="0.2">
      <c r="A52" s="123">
        <v>0</v>
      </c>
      <c r="B52" s="129" t="s">
        <v>74</v>
      </c>
      <c r="C52" s="130"/>
      <c r="D52" s="200" t="s">
        <v>75</v>
      </c>
      <c r="E52" s="200"/>
      <c r="F52" s="201"/>
      <c r="G52" s="134"/>
      <c r="H52" s="134"/>
      <c r="I52" s="134">
        <f>'02 01 Pol'!G8</f>
        <v>0</v>
      </c>
      <c r="J52" s="135" t="str">
        <f>IF(_xlfn.SINGLE(CenaCelkemUzivDily)=0,"",I52/_xlfn.SINGLE(CenaCelkemUzivDily)*100)</f>
        <v/>
      </c>
    </row>
    <row r="53" spans="1:10" ht="25.5" customHeight="1" x14ac:dyDescent="0.2">
      <c r="A53" s="123">
        <v>1</v>
      </c>
      <c r="B53" s="129" t="s">
        <v>76</v>
      </c>
      <c r="C53" s="130"/>
      <c r="D53" s="200" t="s">
        <v>33</v>
      </c>
      <c r="E53" s="200"/>
      <c r="F53" s="201"/>
      <c r="G53" s="134"/>
      <c r="H53" s="134"/>
      <c r="I53" s="134">
        <f>'02 01 Pol'!G9</f>
        <v>0</v>
      </c>
      <c r="J53" s="135" t="str">
        <f>IF(_xlfn.SINGLE(CenaCelkemUzivDily)=0,"",I53/_xlfn.SINGLE(CenaCelkemUzivDily)*100)</f>
        <v/>
      </c>
    </row>
    <row r="54" spans="1:10" ht="25.5" customHeight="1" x14ac:dyDescent="0.2">
      <c r="A54" s="123">
        <v>1</v>
      </c>
      <c r="B54" s="129" t="s">
        <v>77</v>
      </c>
      <c r="C54" s="130"/>
      <c r="D54" s="200" t="s">
        <v>78</v>
      </c>
      <c r="E54" s="200"/>
      <c r="F54" s="201"/>
      <c r="G54" s="134"/>
      <c r="H54" s="134"/>
      <c r="I54" s="134">
        <f>'02 01 Pol'!G49</f>
        <v>0</v>
      </c>
      <c r="J54" s="135" t="str">
        <f>IF(_xlfn.SINGLE(CenaCelkemUzivDily)=0,"",I54/_xlfn.SINGLE(CenaCelkemUzivDily)*100)</f>
        <v/>
      </c>
    </row>
    <row r="55" spans="1:10" ht="25.5" customHeight="1" x14ac:dyDescent="0.2">
      <c r="A55" s="123">
        <v>1</v>
      </c>
      <c r="B55" s="129" t="s">
        <v>79</v>
      </c>
      <c r="C55" s="130"/>
      <c r="D55" s="200" t="s">
        <v>80</v>
      </c>
      <c r="E55" s="200"/>
      <c r="F55" s="201"/>
      <c r="G55" s="134"/>
      <c r="H55" s="134"/>
      <c r="I55" s="134">
        <f>'02 01 Pol'!G70</f>
        <v>0</v>
      </c>
      <c r="J55" s="135" t="str">
        <f>IF(_xlfn.SINGLE(CenaCelkemUzivDily)=0,"",I55/_xlfn.SINGLE(CenaCelkemUzivDily)*100)</f>
        <v/>
      </c>
    </row>
    <row r="56" spans="1:10" ht="25.5" customHeight="1" x14ac:dyDescent="0.2">
      <c r="A56" s="124"/>
      <c r="B56" s="131" t="s">
        <v>1</v>
      </c>
      <c r="C56" s="132"/>
      <c r="D56" s="132"/>
      <c r="E56" s="132"/>
      <c r="F56" s="133"/>
      <c r="G56" s="136"/>
      <c r="H56" s="136"/>
      <c r="I56" s="136">
        <f>SUMIF(A52:A55,"=0",I52:I55)</f>
        <v>0</v>
      </c>
      <c r="J56" s="137">
        <f>SUMIF(A52:A55,"=0",J52:J55)</f>
        <v>0</v>
      </c>
    </row>
    <row r="57" spans="1:10" x14ac:dyDescent="0.2">
      <c r="G57" s="87"/>
      <c r="H57" s="87"/>
      <c r="I57" s="87"/>
      <c r="J57" s="87"/>
    </row>
    <row r="58" spans="1:10" x14ac:dyDescent="0.2">
      <c r="G58" s="87"/>
      <c r="H58" s="87"/>
      <c r="I58" s="87"/>
      <c r="J58" s="87"/>
    </row>
    <row r="59" spans="1:10" x14ac:dyDescent="0.2">
      <c r="G59" s="87"/>
      <c r="H59" s="87"/>
      <c r="I59" s="87"/>
      <c r="J59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53:F53"/>
    <mergeCell ref="D54:F54"/>
    <mergeCell ref="D55:F55"/>
    <mergeCell ref="C39:E39"/>
    <mergeCell ref="C40:E40"/>
    <mergeCell ref="C41:E41"/>
    <mergeCell ref="B42:E42"/>
    <mergeCell ref="D52:F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49" t="s">
        <v>8</v>
      </c>
      <c r="B2" s="48"/>
      <c r="C2" s="254"/>
      <c r="D2" s="254"/>
      <c r="E2" s="254"/>
      <c r="F2" s="254"/>
      <c r="G2" s="255"/>
    </row>
    <row r="3" spans="1:7" ht="24.95" customHeight="1" x14ac:dyDescent="0.2">
      <c r="A3" s="49" t="s">
        <v>9</v>
      </c>
      <c r="B3" s="48"/>
      <c r="C3" s="254"/>
      <c r="D3" s="254"/>
      <c r="E3" s="254"/>
      <c r="F3" s="254"/>
      <c r="G3" s="255"/>
    </row>
    <row r="4" spans="1:7" ht="24.95" customHeight="1" x14ac:dyDescent="0.2">
      <c r="A4" s="49" t="s">
        <v>10</v>
      </c>
      <c r="B4" s="48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9.710937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H1" s="146"/>
      <c r="I1" s="146"/>
      <c r="AG1" t="s">
        <v>81</v>
      </c>
    </row>
    <row r="2" spans="1:60" ht="24.95" customHeight="1" x14ac:dyDescent="0.2">
      <c r="A2" s="138" t="s">
        <v>8</v>
      </c>
      <c r="B2" s="48" t="s">
        <v>50</v>
      </c>
      <c r="C2" s="257" t="s">
        <v>51</v>
      </c>
      <c r="D2" s="258"/>
      <c r="E2" s="258"/>
      <c r="F2" s="258"/>
      <c r="G2" s="259"/>
      <c r="H2" s="146"/>
      <c r="I2" s="146"/>
      <c r="AG2" t="s">
        <v>82</v>
      </c>
    </row>
    <row r="3" spans="1:60" ht="24.95" customHeight="1" x14ac:dyDescent="0.2">
      <c r="A3" s="138" t="s">
        <v>9</v>
      </c>
      <c r="B3" s="48" t="s">
        <v>45</v>
      </c>
      <c r="C3" s="257" t="s">
        <v>46</v>
      </c>
      <c r="D3" s="258"/>
      <c r="E3" s="258"/>
      <c r="F3" s="258"/>
      <c r="G3" s="259"/>
      <c r="H3" s="146"/>
      <c r="I3" s="146"/>
      <c r="AC3" s="121" t="s">
        <v>82</v>
      </c>
      <c r="AG3" t="s">
        <v>83</v>
      </c>
    </row>
    <row r="4" spans="1:60" ht="24.95" customHeight="1" x14ac:dyDescent="0.2">
      <c r="A4" s="139" t="s">
        <v>10</v>
      </c>
      <c r="B4" s="140" t="s">
        <v>43</v>
      </c>
      <c r="C4" s="260" t="s">
        <v>44</v>
      </c>
      <c r="D4" s="261"/>
      <c r="E4" s="261"/>
      <c r="F4" s="261"/>
      <c r="G4" s="262"/>
      <c r="H4" s="146"/>
      <c r="I4" s="146"/>
      <c r="AG4" t="s">
        <v>84</v>
      </c>
    </row>
    <row r="5" spans="1:60" x14ac:dyDescent="0.2">
      <c r="D5" s="10"/>
      <c r="H5" s="146"/>
      <c r="I5" s="146"/>
    </row>
    <row r="6" spans="1:60" ht="38.25" x14ac:dyDescent="0.2">
      <c r="A6" s="142" t="s">
        <v>85</v>
      </c>
      <c r="B6" s="144" t="s">
        <v>86</v>
      </c>
      <c r="C6" s="144" t="s">
        <v>87</v>
      </c>
      <c r="D6" s="143" t="s">
        <v>88</v>
      </c>
      <c r="E6" s="142" t="s">
        <v>89</v>
      </c>
      <c r="F6" s="141" t="s">
        <v>90</v>
      </c>
      <c r="G6" s="142" t="s">
        <v>31</v>
      </c>
      <c r="H6" s="147" t="s">
        <v>32</v>
      </c>
      <c r="I6" s="147" t="s">
        <v>91</v>
      </c>
      <c r="J6" s="145" t="s">
        <v>33</v>
      </c>
      <c r="K6" s="145" t="s">
        <v>92</v>
      </c>
      <c r="L6" s="145" t="s">
        <v>93</v>
      </c>
      <c r="M6" s="145" t="s">
        <v>94</v>
      </c>
      <c r="N6" s="145" t="s">
        <v>95</v>
      </c>
      <c r="O6" s="145" t="s">
        <v>96</v>
      </c>
      <c r="P6" s="145" t="s">
        <v>97</v>
      </c>
      <c r="Q6" s="145" t="s">
        <v>98</v>
      </c>
      <c r="R6" s="145" t="s">
        <v>99</v>
      </c>
      <c r="S6" s="145" t="s">
        <v>100</v>
      </c>
      <c r="T6" s="145" t="s">
        <v>101</v>
      </c>
      <c r="U6" s="145" t="s">
        <v>102</v>
      </c>
      <c r="V6" s="145" t="s">
        <v>103</v>
      </c>
      <c r="W6" s="145" t="s">
        <v>104</v>
      </c>
      <c r="X6" s="145" t="s">
        <v>105</v>
      </c>
      <c r="Y6" s="145" t="s">
        <v>106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50"/>
      <c r="I7" s="150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107</v>
      </c>
      <c r="B8" s="163" t="s">
        <v>74</v>
      </c>
      <c r="C8" s="193" t="s">
        <v>75</v>
      </c>
      <c r="D8" s="164"/>
      <c r="E8" s="165"/>
      <c r="F8" s="166"/>
      <c r="G8" s="166">
        <f>SUM(AF9:AF80)</f>
        <v>0</v>
      </c>
      <c r="H8" s="167"/>
      <c r="I8" s="168">
        <f>SUM(Z9:Z80)</f>
        <v>0</v>
      </c>
      <c r="J8" s="166"/>
      <c r="K8" s="166">
        <f>SUM(AA9:AA80)</f>
        <v>0</v>
      </c>
      <c r="L8" s="166"/>
      <c r="M8" s="166">
        <f>SUM(AB9:AB80)</f>
        <v>0</v>
      </c>
      <c r="N8" s="165"/>
      <c r="O8" s="165">
        <f>SUM(AC9:AC80)</f>
        <v>156.19999999999999</v>
      </c>
      <c r="P8" s="165"/>
      <c r="Q8" s="165">
        <f>SUM(AD9:AD80)</f>
        <v>0</v>
      </c>
      <c r="R8" s="166"/>
      <c r="S8" s="166"/>
      <c r="T8" s="169"/>
      <c r="U8" s="161"/>
      <c r="V8" s="161">
        <f>SUM(AE9:AE80)</f>
        <v>1407.4399999999998</v>
      </c>
      <c r="W8" s="161"/>
      <c r="X8" s="161"/>
      <c r="Y8" s="161"/>
      <c r="AG8" t="s">
        <v>108</v>
      </c>
    </row>
    <row r="9" spans="1:60" outlineLevel="1" x14ac:dyDescent="0.2">
      <c r="A9" s="162" t="s">
        <v>107</v>
      </c>
      <c r="B9" s="163" t="s">
        <v>76</v>
      </c>
      <c r="C9" s="193" t="s">
        <v>33</v>
      </c>
      <c r="D9" s="164"/>
      <c r="E9" s="165"/>
      <c r="F9" s="166"/>
      <c r="G9" s="166">
        <f>SUM(AF10:AF48)</f>
        <v>0</v>
      </c>
      <c r="H9" s="167"/>
      <c r="I9" s="168">
        <f>SUM(Z10:Z48)</f>
        <v>0</v>
      </c>
      <c r="J9" s="166"/>
      <c r="K9" s="166">
        <f>SUM(AA10:AA48)</f>
        <v>0</v>
      </c>
      <c r="L9" s="166"/>
      <c r="M9" s="166">
        <f>SUM(AB10:AB48)</f>
        <v>0</v>
      </c>
      <c r="N9" s="165"/>
      <c r="O9" s="165">
        <f>SUM(AC10:AC48)</f>
        <v>152.93</v>
      </c>
      <c r="P9" s="165"/>
      <c r="Q9" s="165">
        <f>SUM(AD10:AD48)</f>
        <v>0</v>
      </c>
      <c r="R9" s="166"/>
      <c r="S9" s="166"/>
      <c r="T9" s="169"/>
      <c r="U9" s="161"/>
      <c r="V9" s="161">
        <f>SUM(AE10:AE48)</f>
        <v>1407.4399999999998</v>
      </c>
      <c r="W9" s="161"/>
      <c r="X9" s="161"/>
      <c r="Y9" s="161"/>
      <c r="Z9" s="181"/>
      <c r="AA9" s="181"/>
      <c r="AB9" s="181"/>
      <c r="AC9" s="181"/>
      <c r="AD9" s="181"/>
      <c r="AE9" s="181"/>
      <c r="AF9" s="181"/>
      <c r="AG9" s="181" t="s">
        <v>108</v>
      </c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</row>
    <row r="10" spans="1:60" outlineLevel="2" x14ac:dyDescent="0.2">
      <c r="A10" s="170">
        <v>1</v>
      </c>
      <c r="B10" s="171" t="s">
        <v>109</v>
      </c>
      <c r="C10" s="194" t="s">
        <v>110</v>
      </c>
      <c r="D10" s="172" t="s">
        <v>111</v>
      </c>
      <c r="E10" s="173">
        <v>0.73</v>
      </c>
      <c r="F10" s="174"/>
      <c r="G10" s="175">
        <f t="shared" ref="G10:G19" si="0">ROUND(E10*F10,2)</f>
        <v>0</v>
      </c>
      <c r="H10" s="176"/>
      <c r="I10" s="177">
        <f t="shared" ref="I10:I19" si="1">ROUND(E10*H10,2)</f>
        <v>0</v>
      </c>
      <c r="J10" s="174"/>
      <c r="K10" s="175">
        <f t="shared" ref="K10:K19" si="2">ROUND(E10*J10,2)</f>
        <v>0</v>
      </c>
      <c r="L10" s="175">
        <v>21</v>
      </c>
      <c r="M10" s="175">
        <f t="shared" ref="M10:M19" si="3">G10*(1+L10/100)</f>
        <v>0</v>
      </c>
      <c r="N10" s="173">
        <v>3.4209999999999997E-2</v>
      </c>
      <c r="O10" s="173">
        <f t="shared" ref="O10:O19" si="4">ROUND(E10*N10,2)</f>
        <v>0.02</v>
      </c>
      <c r="P10" s="173">
        <v>0</v>
      </c>
      <c r="Q10" s="173">
        <f t="shared" ref="Q10:Q19" si="5">ROUND(E10*P10,2)</f>
        <v>0</v>
      </c>
      <c r="R10" s="175"/>
      <c r="S10" s="175" t="s">
        <v>112</v>
      </c>
      <c r="T10" s="178" t="s">
        <v>113</v>
      </c>
      <c r="U10" s="158">
        <v>4.0999999999999996</v>
      </c>
      <c r="V10" s="158">
        <f t="shared" ref="V10:V19" si="6">ROUND(E10*U10,2)</f>
        <v>2.99</v>
      </c>
      <c r="W10" s="158"/>
      <c r="X10" s="158" t="s">
        <v>114</v>
      </c>
      <c r="Y10" s="158" t="s">
        <v>115</v>
      </c>
      <c r="Z10" s="179">
        <f t="shared" ref="Z10:Z19" si="7">I10</f>
        <v>0</v>
      </c>
      <c r="AA10" s="179">
        <f t="shared" ref="AA10:AA19" si="8">K10</f>
        <v>0</v>
      </c>
      <c r="AB10" s="179">
        <f t="shared" ref="AB10:AB19" si="9">M10</f>
        <v>0</v>
      </c>
      <c r="AC10" s="180">
        <f t="shared" ref="AC10:AC19" si="10">O10</f>
        <v>0.02</v>
      </c>
      <c r="AD10" s="180">
        <f t="shared" ref="AD10:AD19" si="11">Q10</f>
        <v>0</v>
      </c>
      <c r="AE10" s="179">
        <f t="shared" ref="AE10:AE19" si="12">V10</f>
        <v>2.99</v>
      </c>
      <c r="AF10" s="179">
        <f t="shared" ref="AF10:AF19" si="13">G10</f>
        <v>0</v>
      </c>
      <c r="AG10" s="181" t="s">
        <v>116</v>
      </c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</row>
    <row r="11" spans="1:60" outlineLevel="2" x14ac:dyDescent="0.2">
      <c r="A11" s="170">
        <v>2</v>
      </c>
      <c r="B11" s="171" t="s">
        <v>117</v>
      </c>
      <c r="C11" s="194" t="s">
        <v>118</v>
      </c>
      <c r="D11" s="172" t="s">
        <v>119</v>
      </c>
      <c r="E11" s="173">
        <v>730</v>
      </c>
      <c r="F11" s="174"/>
      <c r="G11" s="175">
        <f t="shared" si="0"/>
        <v>0</v>
      </c>
      <c r="H11" s="176"/>
      <c r="I11" s="177">
        <f t="shared" si="1"/>
        <v>0</v>
      </c>
      <c r="J11" s="174"/>
      <c r="K11" s="175">
        <f t="shared" si="2"/>
        <v>0</v>
      </c>
      <c r="L11" s="175">
        <v>21</v>
      </c>
      <c r="M11" s="175">
        <f t="shared" si="3"/>
        <v>0</v>
      </c>
      <c r="N11" s="173">
        <v>0</v>
      </c>
      <c r="O11" s="173">
        <f t="shared" si="4"/>
        <v>0</v>
      </c>
      <c r="P11" s="173">
        <v>0</v>
      </c>
      <c r="Q11" s="173">
        <f t="shared" si="5"/>
        <v>0</v>
      </c>
      <c r="R11" s="175"/>
      <c r="S11" s="175" t="s">
        <v>112</v>
      </c>
      <c r="T11" s="178" t="s">
        <v>112</v>
      </c>
      <c r="U11" s="158">
        <v>0.15764</v>
      </c>
      <c r="V11" s="158">
        <f t="shared" si="6"/>
        <v>115.08</v>
      </c>
      <c r="W11" s="158"/>
      <c r="X11" s="158" t="s">
        <v>114</v>
      </c>
      <c r="Y11" s="158" t="s">
        <v>115</v>
      </c>
      <c r="Z11" s="179">
        <f t="shared" si="7"/>
        <v>0</v>
      </c>
      <c r="AA11" s="179">
        <f t="shared" si="8"/>
        <v>0</v>
      </c>
      <c r="AB11" s="179">
        <f t="shared" si="9"/>
        <v>0</v>
      </c>
      <c r="AC11" s="180">
        <f t="shared" si="10"/>
        <v>0</v>
      </c>
      <c r="AD11" s="180">
        <f t="shared" si="11"/>
        <v>0</v>
      </c>
      <c r="AE11" s="179">
        <f t="shared" si="12"/>
        <v>115.08</v>
      </c>
      <c r="AF11" s="179">
        <f t="shared" si="13"/>
        <v>0</v>
      </c>
      <c r="AG11" s="181" t="s">
        <v>116</v>
      </c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</row>
    <row r="12" spans="1:60" outlineLevel="2" x14ac:dyDescent="0.2">
      <c r="A12" s="170">
        <v>3</v>
      </c>
      <c r="B12" s="171" t="s">
        <v>120</v>
      </c>
      <c r="C12" s="194" t="s">
        <v>121</v>
      </c>
      <c r="D12" s="172" t="s">
        <v>119</v>
      </c>
      <c r="E12" s="173">
        <v>18</v>
      </c>
      <c r="F12" s="174"/>
      <c r="G12" s="175">
        <f t="shared" si="0"/>
        <v>0</v>
      </c>
      <c r="H12" s="176"/>
      <c r="I12" s="177">
        <f t="shared" si="1"/>
        <v>0</v>
      </c>
      <c r="J12" s="174"/>
      <c r="K12" s="175">
        <f t="shared" si="2"/>
        <v>0</v>
      </c>
      <c r="L12" s="175">
        <v>21</v>
      </c>
      <c r="M12" s="175">
        <f t="shared" si="3"/>
        <v>0</v>
      </c>
      <c r="N12" s="173">
        <v>0</v>
      </c>
      <c r="O12" s="173">
        <f t="shared" si="4"/>
        <v>0</v>
      </c>
      <c r="P12" s="173">
        <v>0</v>
      </c>
      <c r="Q12" s="173">
        <f t="shared" si="5"/>
        <v>0</v>
      </c>
      <c r="R12" s="175"/>
      <c r="S12" s="175" t="s">
        <v>112</v>
      </c>
      <c r="T12" s="178" t="s">
        <v>112</v>
      </c>
      <c r="U12" s="158">
        <v>0.45041999999999999</v>
      </c>
      <c r="V12" s="158">
        <f t="shared" si="6"/>
        <v>8.11</v>
      </c>
      <c r="W12" s="158"/>
      <c r="X12" s="158" t="s">
        <v>114</v>
      </c>
      <c r="Y12" s="158" t="s">
        <v>115</v>
      </c>
      <c r="Z12" s="179">
        <f t="shared" si="7"/>
        <v>0</v>
      </c>
      <c r="AA12" s="179">
        <f t="shared" si="8"/>
        <v>0</v>
      </c>
      <c r="AB12" s="179">
        <f t="shared" si="9"/>
        <v>0</v>
      </c>
      <c r="AC12" s="180">
        <f t="shared" si="10"/>
        <v>0</v>
      </c>
      <c r="AD12" s="180">
        <f t="shared" si="11"/>
        <v>0</v>
      </c>
      <c r="AE12" s="179">
        <f t="shared" si="12"/>
        <v>8.11</v>
      </c>
      <c r="AF12" s="179">
        <f t="shared" si="13"/>
        <v>0</v>
      </c>
      <c r="AG12" s="181" t="s">
        <v>116</v>
      </c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</row>
    <row r="13" spans="1:60" outlineLevel="2" x14ac:dyDescent="0.2">
      <c r="A13" s="170">
        <v>4</v>
      </c>
      <c r="B13" s="171" t="s">
        <v>122</v>
      </c>
      <c r="C13" s="194" t="s">
        <v>123</v>
      </c>
      <c r="D13" s="172" t="s">
        <v>124</v>
      </c>
      <c r="E13" s="173">
        <v>5.5</v>
      </c>
      <c r="F13" s="174"/>
      <c r="G13" s="175">
        <f t="shared" si="0"/>
        <v>0</v>
      </c>
      <c r="H13" s="176"/>
      <c r="I13" s="177">
        <f t="shared" si="1"/>
        <v>0</v>
      </c>
      <c r="J13" s="174"/>
      <c r="K13" s="175">
        <f t="shared" si="2"/>
        <v>0</v>
      </c>
      <c r="L13" s="175">
        <v>21</v>
      </c>
      <c r="M13" s="175">
        <f t="shared" si="3"/>
        <v>0</v>
      </c>
      <c r="N13" s="173">
        <v>0</v>
      </c>
      <c r="O13" s="173">
        <f t="shared" si="4"/>
        <v>0</v>
      </c>
      <c r="P13" s="173">
        <v>0</v>
      </c>
      <c r="Q13" s="173">
        <f t="shared" si="5"/>
        <v>0</v>
      </c>
      <c r="R13" s="175"/>
      <c r="S13" s="175" t="s">
        <v>112</v>
      </c>
      <c r="T13" s="178" t="s">
        <v>112</v>
      </c>
      <c r="U13" s="158">
        <v>0.39500000000000002</v>
      </c>
      <c r="V13" s="158">
        <f t="shared" si="6"/>
        <v>2.17</v>
      </c>
      <c r="W13" s="158"/>
      <c r="X13" s="158" t="s">
        <v>114</v>
      </c>
      <c r="Y13" s="158" t="s">
        <v>115</v>
      </c>
      <c r="Z13" s="179">
        <f t="shared" si="7"/>
        <v>0</v>
      </c>
      <c r="AA13" s="179">
        <f t="shared" si="8"/>
        <v>0</v>
      </c>
      <c r="AB13" s="179">
        <f t="shared" si="9"/>
        <v>0</v>
      </c>
      <c r="AC13" s="180">
        <f t="shared" si="10"/>
        <v>0</v>
      </c>
      <c r="AD13" s="180">
        <f t="shared" si="11"/>
        <v>0</v>
      </c>
      <c r="AE13" s="179">
        <f t="shared" si="12"/>
        <v>2.17</v>
      </c>
      <c r="AF13" s="179">
        <f t="shared" si="13"/>
        <v>0</v>
      </c>
      <c r="AG13" s="181" t="s">
        <v>116</v>
      </c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</row>
    <row r="14" spans="1:60" ht="22.5" outlineLevel="2" x14ac:dyDescent="0.2">
      <c r="A14" s="170">
        <v>5</v>
      </c>
      <c r="B14" s="171" t="s">
        <v>125</v>
      </c>
      <c r="C14" s="194" t="s">
        <v>126</v>
      </c>
      <c r="D14" s="172" t="s">
        <v>119</v>
      </c>
      <c r="E14" s="173">
        <v>22</v>
      </c>
      <c r="F14" s="174"/>
      <c r="G14" s="175">
        <f t="shared" si="0"/>
        <v>0</v>
      </c>
      <c r="H14" s="176"/>
      <c r="I14" s="177">
        <f t="shared" si="1"/>
        <v>0</v>
      </c>
      <c r="J14" s="174"/>
      <c r="K14" s="175">
        <f t="shared" si="2"/>
        <v>0</v>
      </c>
      <c r="L14" s="175">
        <v>21</v>
      </c>
      <c r="M14" s="175">
        <f t="shared" si="3"/>
        <v>0</v>
      </c>
      <c r="N14" s="173">
        <v>0</v>
      </c>
      <c r="O14" s="173">
        <f t="shared" si="4"/>
        <v>0</v>
      </c>
      <c r="P14" s="173">
        <v>0</v>
      </c>
      <c r="Q14" s="173">
        <f t="shared" si="5"/>
        <v>0</v>
      </c>
      <c r="R14" s="175"/>
      <c r="S14" s="175" t="s">
        <v>112</v>
      </c>
      <c r="T14" s="178" t="s">
        <v>112</v>
      </c>
      <c r="U14" s="158">
        <v>0.27500000000000002</v>
      </c>
      <c r="V14" s="158">
        <f t="shared" si="6"/>
        <v>6.05</v>
      </c>
      <c r="W14" s="158"/>
      <c r="X14" s="158" t="s">
        <v>114</v>
      </c>
      <c r="Y14" s="158" t="s">
        <v>115</v>
      </c>
      <c r="Z14" s="179">
        <f t="shared" si="7"/>
        <v>0</v>
      </c>
      <c r="AA14" s="179">
        <f t="shared" si="8"/>
        <v>0</v>
      </c>
      <c r="AB14" s="179">
        <f t="shared" si="9"/>
        <v>0</v>
      </c>
      <c r="AC14" s="180">
        <f t="shared" si="10"/>
        <v>0</v>
      </c>
      <c r="AD14" s="180">
        <f t="shared" si="11"/>
        <v>0</v>
      </c>
      <c r="AE14" s="179">
        <f t="shared" si="12"/>
        <v>6.05</v>
      </c>
      <c r="AF14" s="179">
        <f t="shared" si="13"/>
        <v>0</v>
      </c>
      <c r="AG14" s="181" t="s">
        <v>116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</row>
    <row r="15" spans="1:60" outlineLevel="2" x14ac:dyDescent="0.2">
      <c r="A15" s="170">
        <v>6</v>
      </c>
      <c r="B15" s="171" t="s">
        <v>127</v>
      </c>
      <c r="C15" s="194" t="s">
        <v>128</v>
      </c>
      <c r="D15" s="172" t="s">
        <v>129</v>
      </c>
      <c r="E15" s="173">
        <v>1</v>
      </c>
      <c r="F15" s="174"/>
      <c r="G15" s="175">
        <f t="shared" si="0"/>
        <v>0</v>
      </c>
      <c r="H15" s="176"/>
      <c r="I15" s="177">
        <f t="shared" si="1"/>
        <v>0</v>
      </c>
      <c r="J15" s="174"/>
      <c r="K15" s="175">
        <f t="shared" si="2"/>
        <v>0</v>
      </c>
      <c r="L15" s="175">
        <v>21</v>
      </c>
      <c r="M15" s="175">
        <f t="shared" si="3"/>
        <v>0</v>
      </c>
      <c r="N15" s="173">
        <v>2.5249999999999999</v>
      </c>
      <c r="O15" s="173">
        <f t="shared" si="4"/>
        <v>2.5299999999999998</v>
      </c>
      <c r="P15" s="173">
        <v>0</v>
      </c>
      <c r="Q15" s="173">
        <f t="shared" si="5"/>
        <v>0</v>
      </c>
      <c r="R15" s="175"/>
      <c r="S15" s="175" t="s">
        <v>112</v>
      </c>
      <c r="T15" s="178" t="s">
        <v>112</v>
      </c>
      <c r="U15" s="158">
        <v>0.66500000000000004</v>
      </c>
      <c r="V15" s="158">
        <f t="shared" si="6"/>
        <v>0.67</v>
      </c>
      <c r="W15" s="158"/>
      <c r="X15" s="158" t="s">
        <v>114</v>
      </c>
      <c r="Y15" s="158" t="s">
        <v>115</v>
      </c>
      <c r="Z15" s="179">
        <f t="shared" si="7"/>
        <v>0</v>
      </c>
      <c r="AA15" s="179">
        <f t="shared" si="8"/>
        <v>0</v>
      </c>
      <c r="AB15" s="179">
        <f t="shared" si="9"/>
        <v>0</v>
      </c>
      <c r="AC15" s="180">
        <f t="shared" si="10"/>
        <v>2.5299999999999998</v>
      </c>
      <c r="AD15" s="180">
        <f t="shared" si="11"/>
        <v>0</v>
      </c>
      <c r="AE15" s="179">
        <f t="shared" si="12"/>
        <v>0.67</v>
      </c>
      <c r="AF15" s="179">
        <f t="shared" si="13"/>
        <v>0</v>
      </c>
      <c r="AG15" s="181" t="s">
        <v>116</v>
      </c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</row>
    <row r="16" spans="1:60" ht="22.5" outlineLevel="2" x14ac:dyDescent="0.2">
      <c r="A16" s="170">
        <v>7</v>
      </c>
      <c r="B16" s="171" t="s">
        <v>130</v>
      </c>
      <c r="C16" s="194" t="s">
        <v>131</v>
      </c>
      <c r="D16" s="172" t="s">
        <v>132</v>
      </c>
      <c r="E16" s="173">
        <v>1</v>
      </c>
      <c r="F16" s="174"/>
      <c r="G16" s="175">
        <f t="shared" si="0"/>
        <v>0</v>
      </c>
      <c r="H16" s="176"/>
      <c r="I16" s="177">
        <f t="shared" si="1"/>
        <v>0</v>
      </c>
      <c r="J16" s="174"/>
      <c r="K16" s="175">
        <f t="shared" si="2"/>
        <v>0</v>
      </c>
      <c r="L16" s="175">
        <v>21</v>
      </c>
      <c r="M16" s="175">
        <f t="shared" si="3"/>
        <v>0</v>
      </c>
      <c r="N16" s="173">
        <v>0</v>
      </c>
      <c r="O16" s="173">
        <f t="shared" si="4"/>
        <v>0</v>
      </c>
      <c r="P16" s="173">
        <v>0</v>
      </c>
      <c r="Q16" s="173">
        <f t="shared" si="5"/>
        <v>0</v>
      </c>
      <c r="R16" s="175"/>
      <c r="S16" s="175" t="s">
        <v>133</v>
      </c>
      <c r="T16" s="178" t="s">
        <v>134</v>
      </c>
      <c r="U16" s="158">
        <v>0</v>
      </c>
      <c r="V16" s="158">
        <f t="shared" si="6"/>
        <v>0</v>
      </c>
      <c r="W16" s="158"/>
      <c r="X16" s="158" t="s">
        <v>114</v>
      </c>
      <c r="Y16" s="158" t="s">
        <v>115</v>
      </c>
      <c r="Z16" s="179">
        <f t="shared" si="7"/>
        <v>0</v>
      </c>
      <c r="AA16" s="179">
        <f t="shared" si="8"/>
        <v>0</v>
      </c>
      <c r="AB16" s="179">
        <f t="shared" si="9"/>
        <v>0</v>
      </c>
      <c r="AC16" s="180">
        <f t="shared" si="10"/>
        <v>0</v>
      </c>
      <c r="AD16" s="180">
        <f t="shared" si="11"/>
        <v>0</v>
      </c>
      <c r="AE16" s="179">
        <f t="shared" si="12"/>
        <v>0</v>
      </c>
      <c r="AF16" s="179">
        <f t="shared" si="13"/>
        <v>0</v>
      </c>
      <c r="AG16" s="181" t="s">
        <v>116</v>
      </c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</row>
    <row r="17" spans="1:60" outlineLevel="2" x14ac:dyDescent="0.2">
      <c r="A17" s="170">
        <v>8</v>
      </c>
      <c r="B17" s="171" t="s">
        <v>135</v>
      </c>
      <c r="C17" s="194" t="s">
        <v>136</v>
      </c>
      <c r="D17" s="172" t="s">
        <v>124</v>
      </c>
      <c r="E17" s="173">
        <v>264.5</v>
      </c>
      <c r="F17" s="174"/>
      <c r="G17" s="175">
        <f t="shared" si="0"/>
        <v>0</v>
      </c>
      <c r="H17" s="176"/>
      <c r="I17" s="177">
        <f t="shared" si="1"/>
        <v>0</v>
      </c>
      <c r="J17" s="174"/>
      <c r="K17" s="175">
        <f t="shared" si="2"/>
        <v>0</v>
      </c>
      <c r="L17" s="175">
        <v>21</v>
      </c>
      <c r="M17" s="175">
        <f t="shared" si="3"/>
        <v>0</v>
      </c>
      <c r="N17" s="173">
        <v>0</v>
      </c>
      <c r="O17" s="173">
        <f t="shared" si="4"/>
        <v>0</v>
      </c>
      <c r="P17" s="173">
        <v>0</v>
      </c>
      <c r="Q17" s="173">
        <f t="shared" si="5"/>
        <v>0</v>
      </c>
      <c r="R17" s="175"/>
      <c r="S17" s="175" t="s">
        <v>112</v>
      </c>
      <c r="T17" s="178" t="s">
        <v>112</v>
      </c>
      <c r="U17" s="158">
        <v>0.27800000000000002</v>
      </c>
      <c r="V17" s="158">
        <f t="shared" si="6"/>
        <v>73.53</v>
      </c>
      <c r="W17" s="158"/>
      <c r="X17" s="158" t="s">
        <v>114</v>
      </c>
      <c r="Y17" s="158" t="s">
        <v>115</v>
      </c>
      <c r="Z17" s="179">
        <f t="shared" si="7"/>
        <v>0</v>
      </c>
      <c r="AA17" s="179">
        <f t="shared" si="8"/>
        <v>0</v>
      </c>
      <c r="AB17" s="179">
        <f t="shared" si="9"/>
        <v>0</v>
      </c>
      <c r="AC17" s="180">
        <f t="shared" si="10"/>
        <v>0</v>
      </c>
      <c r="AD17" s="180">
        <f t="shared" si="11"/>
        <v>0</v>
      </c>
      <c r="AE17" s="179">
        <f t="shared" si="12"/>
        <v>73.53</v>
      </c>
      <c r="AF17" s="179">
        <f t="shared" si="13"/>
        <v>0</v>
      </c>
      <c r="AG17" s="181" t="s">
        <v>116</v>
      </c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</row>
    <row r="18" spans="1:60" outlineLevel="2" x14ac:dyDescent="0.2">
      <c r="A18" s="170">
        <v>9</v>
      </c>
      <c r="B18" s="171" t="s">
        <v>137</v>
      </c>
      <c r="C18" s="194" t="s">
        <v>138</v>
      </c>
      <c r="D18" s="172" t="s">
        <v>119</v>
      </c>
      <c r="E18" s="173">
        <v>730</v>
      </c>
      <c r="F18" s="174"/>
      <c r="G18" s="175">
        <f t="shared" si="0"/>
        <v>0</v>
      </c>
      <c r="H18" s="176"/>
      <c r="I18" s="177">
        <f t="shared" si="1"/>
        <v>0</v>
      </c>
      <c r="J18" s="174"/>
      <c r="K18" s="175">
        <f t="shared" si="2"/>
        <v>0</v>
      </c>
      <c r="L18" s="175">
        <v>21</v>
      </c>
      <c r="M18" s="175">
        <f t="shared" si="3"/>
        <v>0</v>
      </c>
      <c r="N18" s="173">
        <v>0.20474999999999999</v>
      </c>
      <c r="O18" s="173">
        <f t="shared" si="4"/>
        <v>149.47</v>
      </c>
      <c r="P18" s="173">
        <v>0</v>
      </c>
      <c r="Q18" s="173">
        <f t="shared" si="5"/>
        <v>0</v>
      </c>
      <c r="R18" s="175"/>
      <c r="S18" s="175" t="s">
        <v>133</v>
      </c>
      <c r="T18" s="178" t="s">
        <v>139</v>
      </c>
      <c r="U18" s="158">
        <v>9.8000000000000004E-2</v>
      </c>
      <c r="V18" s="158">
        <f t="shared" si="6"/>
        <v>71.540000000000006</v>
      </c>
      <c r="W18" s="158"/>
      <c r="X18" s="158" t="s">
        <v>114</v>
      </c>
      <c r="Y18" s="158" t="s">
        <v>115</v>
      </c>
      <c r="Z18" s="179">
        <f t="shared" si="7"/>
        <v>0</v>
      </c>
      <c r="AA18" s="179">
        <f t="shared" si="8"/>
        <v>0</v>
      </c>
      <c r="AB18" s="179">
        <f t="shared" si="9"/>
        <v>0</v>
      </c>
      <c r="AC18" s="180">
        <f t="shared" si="10"/>
        <v>149.47</v>
      </c>
      <c r="AD18" s="180">
        <f t="shared" si="11"/>
        <v>0</v>
      </c>
      <c r="AE18" s="179">
        <f t="shared" si="12"/>
        <v>71.540000000000006</v>
      </c>
      <c r="AF18" s="179">
        <f t="shared" si="13"/>
        <v>0</v>
      </c>
      <c r="AG18" s="181" t="s">
        <v>116</v>
      </c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</row>
    <row r="19" spans="1:60" outlineLevel="2" x14ac:dyDescent="0.2">
      <c r="A19" s="182">
        <v>10</v>
      </c>
      <c r="B19" s="183" t="s">
        <v>140</v>
      </c>
      <c r="C19" s="195" t="s">
        <v>141</v>
      </c>
      <c r="D19" s="184" t="s">
        <v>129</v>
      </c>
      <c r="E19" s="185">
        <v>440</v>
      </c>
      <c r="F19" s="186"/>
      <c r="G19" s="187">
        <f t="shared" si="0"/>
        <v>0</v>
      </c>
      <c r="H19" s="188"/>
      <c r="I19" s="189">
        <f t="shared" si="1"/>
        <v>0</v>
      </c>
      <c r="J19" s="186"/>
      <c r="K19" s="187">
        <f t="shared" si="2"/>
        <v>0</v>
      </c>
      <c r="L19" s="187">
        <v>21</v>
      </c>
      <c r="M19" s="187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7"/>
      <c r="S19" s="187" t="s">
        <v>112</v>
      </c>
      <c r="T19" s="190" t="s">
        <v>113</v>
      </c>
      <c r="U19" s="158">
        <v>0.20200000000000001</v>
      </c>
      <c r="V19" s="158">
        <f t="shared" si="6"/>
        <v>88.88</v>
      </c>
      <c r="W19" s="158"/>
      <c r="X19" s="158" t="s">
        <v>114</v>
      </c>
      <c r="Y19" s="158" t="s">
        <v>115</v>
      </c>
      <c r="Z19" s="179">
        <f t="shared" si="7"/>
        <v>0</v>
      </c>
      <c r="AA19" s="179">
        <f t="shared" si="8"/>
        <v>0</v>
      </c>
      <c r="AB19" s="179">
        <f t="shared" si="9"/>
        <v>0</v>
      </c>
      <c r="AC19" s="180">
        <f t="shared" si="10"/>
        <v>0</v>
      </c>
      <c r="AD19" s="180">
        <f t="shared" si="11"/>
        <v>0</v>
      </c>
      <c r="AE19" s="179">
        <f t="shared" si="12"/>
        <v>88.88</v>
      </c>
      <c r="AF19" s="179">
        <f t="shared" si="13"/>
        <v>0</v>
      </c>
      <c r="AG19" s="181" t="s">
        <v>116</v>
      </c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</row>
    <row r="20" spans="1:60" outlineLevel="3" x14ac:dyDescent="0.2">
      <c r="A20" s="155"/>
      <c r="B20" s="156"/>
      <c r="C20" s="277" t="s">
        <v>142</v>
      </c>
      <c r="D20" s="278"/>
      <c r="E20" s="278"/>
      <c r="F20" s="278"/>
      <c r="G20" s="278"/>
      <c r="H20" s="159"/>
      <c r="I20" s="160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81"/>
      <c r="AA20" s="181"/>
      <c r="AB20" s="181"/>
      <c r="AC20" s="181"/>
      <c r="AD20" s="181"/>
      <c r="AE20" s="181"/>
      <c r="AF20" s="181"/>
      <c r="AG20" s="181" t="s">
        <v>143</v>
      </c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</row>
    <row r="21" spans="1:60" outlineLevel="2" x14ac:dyDescent="0.2">
      <c r="A21" s="170">
        <v>11</v>
      </c>
      <c r="B21" s="171" t="s">
        <v>144</v>
      </c>
      <c r="C21" s="194" t="s">
        <v>145</v>
      </c>
      <c r="D21" s="172" t="s">
        <v>119</v>
      </c>
      <c r="E21" s="173">
        <v>5</v>
      </c>
      <c r="F21" s="174"/>
      <c r="G21" s="175">
        <f t="shared" ref="G21:G43" si="14">ROUND(E21*F21,2)</f>
        <v>0</v>
      </c>
      <c r="H21" s="176"/>
      <c r="I21" s="177">
        <f t="shared" ref="I21:I43" si="15">ROUND(E21*H21,2)</f>
        <v>0</v>
      </c>
      <c r="J21" s="174"/>
      <c r="K21" s="175">
        <f t="shared" ref="K21:K43" si="16">ROUND(E21*J21,2)</f>
        <v>0</v>
      </c>
      <c r="L21" s="175">
        <v>21</v>
      </c>
      <c r="M21" s="175">
        <f t="shared" ref="M21:M43" si="17">G21*(1+L21/100)</f>
        <v>0</v>
      </c>
      <c r="N21" s="173">
        <v>1.72E-3</v>
      </c>
      <c r="O21" s="173">
        <f t="shared" ref="O21:O43" si="18">ROUND(E21*N21,2)</f>
        <v>0.01</v>
      </c>
      <c r="P21" s="173">
        <v>0</v>
      </c>
      <c r="Q21" s="173">
        <f t="shared" ref="Q21:Q43" si="19">ROUND(E21*P21,2)</f>
        <v>0</v>
      </c>
      <c r="R21" s="175"/>
      <c r="S21" s="175" t="s">
        <v>112</v>
      </c>
      <c r="T21" s="178" t="s">
        <v>113</v>
      </c>
      <c r="U21" s="158">
        <v>2.2189999999999999</v>
      </c>
      <c r="V21" s="158">
        <f t="shared" ref="V21:V43" si="20">ROUND(E21*U21,2)</f>
        <v>11.1</v>
      </c>
      <c r="W21" s="158"/>
      <c r="X21" s="158" t="s">
        <v>114</v>
      </c>
      <c r="Y21" s="158" t="s">
        <v>115</v>
      </c>
      <c r="Z21" s="179">
        <f t="shared" ref="Z21:Z43" si="21">I21</f>
        <v>0</v>
      </c>
      <c r="AA21" s="179">
        <f t="shared" ref="AA21:AA43" si="22">K21</f>
        <v>0</v>
      </c>
      <c r="AB21" s="179">
        <f t="shared" ref="AB21:AB43" si="23">M21</f>
        <v>0</v>
      </c>
      <c r="AC21" s="180">
        <f t="shared" ref="AC21:AC43" si="24">O21</f>
        <v>0.01</v>
      </c>
      <c r="AD21" s="180">
        <f t="shared" ref="AD21:AD43" si="25">Q21</f>
        <v>0</v>
      </c>
      <c r="AE21" s="179">
        <f t="shared" ref="AE21:AE43" si="26">V21</f>
        <v>11.1</v>
      </c>
      <c r="AF21" s="179">
        <f t="shared" ref="AF21:AF43" si="27">G21</f>
        <v>0</v>
      </c>
      <c r="AG21" s="181" t="s">
        <v>116</v>
      </c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</row>
    <row r="22" spans="1:60" outlineLevel="2" x14ac:dyDescent="0.2">
      <c r="A22" s="170">
        <v>12</v>
      </c>
      <c r="B22" s="171" t="s">
        <v>146</v>
      </c>
      <c r="C22" s="194" t="s">
        <v>147</v>
      </c>
      <c r="D22" s="172" t="s">
        <v>129</v>
      </c>
      <c r="E22" s="173">
        <v>2</v>
      </c>
      <c r="F22" s="174"/>
      <c r="G22" s="175">
        <f t="shared" si="14"/>
        <v>0</v>
      </c>
      <c r="H22" s="176"/>
      <c r="I22" s="177">
        <f t="shared" si="15"/>
        <v>0</v>
      </c>
      <c r="J22" s="174"/>
      <c r="K22" s="175">
        <f t="shared" si="16"/>
        <v>0</v>
      </c>
      <c r="L22" s="175">
        <v>21</v>
      </c>
      <c r="M22" s="175">
        <f t="shared" si="17"/>
        <v>0</v>
      </c>
      <c r="N22" s="173">
        <v>0</v>
      </c>
      <c r="O22" s="173">
        <f t="shared" si="18"/>
        <v>0</v>
      </c>
      <c r="P22" s="173">
        <v>0</v>
      </c>
      <c r="Q22" s="173">
        <f t="shared" si="19"/>
        <v>0</v>
      </c>
      <c r="R22" s="175"/>
      <c r="S22" s="175" t="s">
        <v>133</v>
      </c>
      <c r="T22" s="178" t="s">
        <v>139</v>
      </c>
      <c r="U22" s="158">
        <v>1.165</v>
      </c>
      <c r="V22" s="158">
        <f t="shared" si="20"/>
        <v>2.33</v>
      </c>
      <c r="W22" s="158"/>
      <c r="X22" s="158" t="s">
        <v>114</v>
      </c>
      <c r="Y22" s="158" t="s">
        <v>115</v>
      </c>
      <c r="Z22" s="179">
        <f t="shared" si="21"/>
        <v>0</v>
      </c>
      <c r="AA22" s="179">
        <f t="shared" si="22"/>
        <v>0</v>
      </c>
      <c r="AB22" s="179">
        <f t="shared" si="23"/>
        <v>0</v>
      </c>
      <c r="AC22" s="180">
        <f t="shared" si="24"/>
        <v>0</v>
      </c>
      <c r="AD22" s="180">
        <f t="shared" si="25"/>
        <v>0</v>
      </c>
      <c r="AE22" s="179">
        <f t="shared" si="26"/>
        <v>2.33</v>
      </c>
      <c r="AF22" s="179">
        <f t="shared" si="27"/>
        <v>0</v>
      </c>
      <c r="AG22" s="181" t="s">
        <v>116</v>
      </c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</row>
    <row r="23" spans="1:60" outlineLevel="2" x14ac:dyDescent="0.2">
      <c r="A23" s="170">
        <v>15</v>
      </c>
      <c r="B23" s="171" t="s">
        <v>148</v>
      </c>
      <c r="C23" s="194" t="s">
        <v>149</v>
      </c>
      <c r="D23" s="172" t="s">
        <v>150</v>
      </c>
      <c r="E23" s="173">
        <v>22</v>
      </c>
      <c r="F23" s="174"/>
      <c r="G23" s="175">
        <f t="shared" si="14"/>
        <v>0</v>
      </c>
      <c r="H23" s="176"/>
      <c r="I23" s="177">
        <f t="shared" si="15"/>
        <v>0</v>
      </c>
      <c r="J23" s="174"/>
      <c r="K23" s="175">
        <f t="shared" si="16"/>
        <v>0</v>
      </c>
      <c r="L23" s="175">
        <v>21</v>
      </c>
      <c r="M23" s="175">
        <f t="shared" si="17"/>
        <v>0</v>
      </c>
      <c r="N23" s="173">
        <v>0</v>
      </c>
      <c r="O23" s="173">
        <f t="shared" si="18"/>
        <v>0</v>
      </c>
      <c r="P23" s="173">
        <v>0</v>
      </c>
      <c r="Q23" s="173">
        <f t="shared" si="19"/>
        <v>0</v>
      </c>
      <c r="R23" s="175"/>
      <c r="S23" s="175" t="s">
        <v>112</v>
      </c>
      <c r="T23" s="178" t="s">
        <v>113</v>
      </c>
      <c r="U23" s="158">
        <v>1.68333</v>
      </c>
      <c r="V23" s="158">
        <f t="shared" si="20"/>
        <v>37.03</v>
      </c>
      <c r="W23" s="158"/>
      <c r="X23" s="158" t="s">
        <v>114</v>
      </c>
      <c r="Y23" s="158" t="s">
        <v>115</v>
      </c>
      <c r="Z23" s="179">
        <f t="shared" si="21"/>
        <v>0</v>
      </c>
      <c r="AA23" s="179">
        <f t="shared" si="22"/>
        <v>0</v>
      </c>
      <c r="AB23" s="179">
        <f t="shared" si="23"/>
        <v>0</v>
      </c>
      <c r="AC23" s="180">
        <f t="shared" si="24"/>
        <v>0</v>
      </c>
      <c r="AD23" s="180">
        <f t="shared" si="25"/>
        <v>0</v>
      </c>
      <c r="AE23" s="179">
        <f t="shared" si="26"/>
        <v>37.03</v>
      </c>
      <c r="AF23" s="179">
        <f t="shared" si="27"/>
        <v>0</v>
      </c>
      <c r="AG23" s="181" t="s">
        <v>116</v>
      </c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</row>
    <row r="24" spans="1:60" outlineLevel="2" x14ac:dyDescent="0.2">
      <c r="A24" s="170">
        <v>16</v>
      </c>
      <c r="B24" s="171" t="s">
        <v>151</v>
      </c>
      <c r="C24" s="194" t="s">
        <v>152</v>
      </c>
      <c r="D24" s="172" t="s">
        <v>129</v>
      </c>
      <c r="E24" s="173">
        <v>11</v>
      </c>
      <c r="F24" s="174"/>
      <c r="G24" s="175">
        <f t="shared" si="14"/>
        <v>0</v>
      </c>
      <c r="H24" s="176"/>
      <c r="I24" s="177">
        <f t="shared" si="15"/>
        <v>0</v>
      </c>
      <c r="J24" s="174"/>
      <c r="K24" s="175">
        <f t="shared" si="16"/>
        <v>0</v>
      </c>
      <c r="L24" s="175">
        <v>21</v>
      </c>
      <c r="M24" s="175">
        <f t="shared" si="17"/>
        <v>0</v>
      </c>
      <c r="N24" s="173">
        <v>0</v>
      </c>
      <c r="O24" s="173">
        <f t="shared" si="18"/>
        <v>0</v>
      </c>
      <c r="P24" s="173">
        <v>0</v>
      </c>
      <c r="Q24" s="173">
        <f t="shared" si="19"/>
        <v>0</v>
      </c>
      <c r="R24" s="175"/>
      <c r="S24" s="175" t="s">
        <v>153</v>
      </c>
      <c r="T24" s="178" t="s">
        <v>139</v>
      </c>
      <c r="U24" s="158">
        <v>19.899999999999999</v>
      </c>
      <c r="V24" s="158">
        <f t="shared" si="20"/>
        <v>218.9</v>
      </c>
      <c r="W24" s="158"/>
      <c r="X24" s="158" t="s">
        <v>114</v>
      </c>
      <c r="Y24" s="158" t="s">
        <v>115</v>
      </c>
      <c r="Z24" s="179">
        <f t="shared" si="21"/>
        <v>0</v>
      </c>
      <c r="AA24" s="179">
        <f t="shared" si="22"/>
        <v>0</v>
      </c>
      <c r="AB24" s="179">
        <f t="shared" si="23"/>
        <v>0</v>
      </c>
      <c r="AC24" s="180">
        <f t="shared" si="24"/>
        <v>0</v>
      </c>
      <c r="AD24" s="180">
        <f t="shared" si="25"/>
        <v>0</v>
      </c>
      <c r="AE24" s="179">
        <f t="shared" si="26"/>
        <v>218.9</v>
      </c>
      <c r="AF24" s="179">
        <f t="shared" si="27"/>
        <v>0</v>
      </c>
      <c r="AG24" s="181" t="s">
        <v>116</v>
      </c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</row>
    <row r="25" spans="1:60" ht="22.5" outlineLevel="2" x14ac:dyDescent="0.2">
      <c r="A25" s="170">
        <v>17</v>
      </c>
      <c r="B25" s="171" t="s">
        <v>154</v>
      </c>
      <c r="C25" s="194" t="s">
        <v>155</v>
      </c>
      <c r="D25" s="172" t="s">
        <v>124</v>
      </c>
      <c r="E25" s="173">
        <v>22</v>
      </c>
      <c r="F25" s="174"/>
      <c r="G25" s="175">
        <f t="shared" si="14"/>
        <v>0</v>
      </c>
      <c r="H25" s="176"/>
      <c r="I25" s="177">
        <f t="shared" si="15"/>
        <v>0</v>
      </c>
      <c r="J25" s="174"/>
      <c r="K25" s="175">
        <f t="shared" si="16"/>
        <v>0</v>
      </c>
      <c r="L25" s="175">
        <v>21</v>
      </c>
      <c r="M25" s="175">
        <f t="shared" si="17"/>
        <v>0</v>
      </c>
      <c r="N25" s="173">
        <v>3.6400000000000002E-2</v>
      </c>
      <c r="O25" s="173">
        <f t="shared" si="18"/>
        <v>0.8</v>
      </c>
      <c r="P25" s="173">
        <v>0</v>
      </c>
      <c r="Q25" s="173">
        <f t="shared" si="19"/>
        <v>0</v>
      </c>
      <c r="R25" s="175"/>
      <c r="S25" s="175" t="s">
        <v>133</v>
      </c>
      <c r="T25" s="178" t="s">
        <v>139</v>
      </c>
      <c r="U25" s="158">
        <v>0.52700000000000002</v>
      </c>
      <c r="V25" s="158">
        <f t="shared" si="20"/>
        <v>11.59</v>
      </c>
      <c r="W25" s="158"/>
      <c r="X25" s="158" t="s">
        <v>114</v>
      </c>
      <c r="Y25" s="158" t="s">
        <v>115</v>
      </c>
      <c r="Z25" s="179">
        <f t="shared" si="21"/>
        <v>0</v>
      </c>
      <c r="AA25" s="179">
        <f t="shared" si="22"/>
        <v>0</v>
      </c>
      <c r="AB25" s="179">
        <f t="shared" si="23"/>
        <v>0</v>
      </c>
      <c r="AC25" s="180">
        <f t="shared" si="24"/>
        <v>0.8</v>
      </c>
      <c r="AD25" s="180">
        <f t="shared" si="25"/>
        <v>0</v>
      </c>
      <c r="AE25" s="179">
        <f t="shared" si="26"/>
        <v>11.59</v>
      </c>
      <c r="AF25" s="179">
        <f t="shared" si="27"/>
        <v>0</v>
      </c>
      <c r="AG25" s="181" t="s">
        <v>116</v>
      </c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</row>
    <row r="26" spans="1:60" outlineLevel="2" x14ac:dyDescent="0.2">
      <c r="A26" s="170">
        <v>18</v>
      </c>
      <c r="B26" s="171" t="s">
        <v>156</v>
      </c>
      <c r="C26" s="194" t="s">
        <v>157</v>
      </c>
      <c r="D26" s="172" t="s">
        <v>150</v>
      </c>
      <c r="E26" s="173">
        <v>22</v>
      </c>
      <c r="F26" s="174"/>
      <c r="G26" s="175">
        <f t="shared" si="14"/>
        <v>0</v>
      </c>
      <c r="H26" s="176"/>
      <c r="I26" s="177">
        <f t="shared" si="15"/>
        <v>0</v>
      </c>
      <c r="J26" s="174"/>
      <c r="K26" s="175">
        <f t="shared" si="16"/>
        <v>0</v>
      </c>
      <c r="L26" s="175">
        <v>21</v>
      </c>
      <c r="M26" s="175">
        <f t="shared" si="17"/>
        <v>0</v>
      </c>
      <c r="N26" s="173">
        <v>0</v>
      </c>
      <c r="O26" s="173">
        <f t="shared" si="18"/>
        <v>0</v>
      </c>
      <c r="P26" s="173">
        <v>0</v>
      </c>
      <c r="Q26" s="173">
        <f t="shared" si="19"/>
        <v>0</v>
      </c>
      <c r="R26" s="175"/>
      <c r="S26" s="175" t="s">
        <v>112</v>
      </c>
      <c r="T26" s="178" t="s">
        <v>113</v>
      </c>
      <c r="U26" s="158">
        <v>4.0369999999999999</v>
      </c>
      <c r="V26" s="158">
        <f t="shared" si="20"/>
        <v>88.81</v>
      </c>
      <c r="W26" s="158"/>
      <c r="X26" s="158" t="s">
        <v>114</v>
      </c>
      <c r="Y26" s="158" t="s">
        <v>115</v>
      </c>
      <c r="Z26" s="179">
        <f t="shared" si="21"/>
        <v>0</v>
      </c>
      <c r="AA26" s="179">
        <f t="shared" si="22"/>
        <v>0</v>
      </c>
      <c r="AB26" s="179">
        <f t="shared" si="23"/>
        <v>0</v>
      </c>
      <c r="AC26" s="180">
        <f t="shared" si="24"/>
        <v>0</v>
      </c>
      <c r="AD26" s="180">
        <f t="shared" si="25"/>
        <v>0</v>
      </c>
      <c r="AE26" s="179">
        <f t="shared" si="26"/>
        <v>88.81</v>
      </c>
      <c r="AF26" s="179">
        <f t="shared" si="27"/>
        <v>0</v>
      </c>
      <c r="AG26" s="181" t="s">
        <v>116</v>
      </c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</row>
    <row r="27" spans="1:60" outlineLevel="2" x14ac:dyDescent="0.2">
      <c r="A27" s="170">
        <v>20</v>
      </c>
      <c r="B27" s="171" t="s">
        <v>158</v>
      </c>
      <c r="C27" s="194" t="s">
        <v>159</v>
      </c>
      <c r="D27" s="172" t="s">
        <v>150</v>
      </c>
      <c r="E27" s="173">
        <v>22</v>
      </c>
      <c r="F27" s="174"/>
      <c r="G27" s="175">
        <f t="shared" si="14"/>
        <v>0</v>
      </c>
      <c r="H27" s="176"/>
      <c r="I27" s="177">
        <f t="shared" si="15"/>
        <v>0</v>
      </c>
      <c r="J27" s="174"/>
      <c r="K27" s="175">
        <f t="shared" si="16"/>
        <v>0</v>
      </c>
      <c r="L27" s="175">
        <v>21</v>
      </c>
      <c r="M27" s="175">
        <f t="shared" si="17"/>
        <v>0</v>
      </c>
      <c r="N27" s="173">
        <v>0</v>
      </c>
      <c r="O27" s="173">
        <f t="shared" si="18"/>
        <v>0</v>
      </c>
      <c r="P27" s="173">
        <v>0</v>
      </c>
      <c r="Q27" s="173">
        <f t="shared" si="19"/>
        <v>0</v>
      </c>
      <c r="R27" s="175"/>
      <c r="S27" s="175" t="s">
        <v>112</v>
      </c>
      <c r="T27" s="178" t="s">
        <v>113</v>
      </c>
      <c r="U27" s="158">
        <v>1.1439999999999999</v>
      </c>
      <c r="V27" s="158">
        <f t="shared" si="20"/>
        <v>25.17</v>
      </c>
      <c r="W27" s="158"/>
      <c r="X27" s="158" t="s">
        <v>114</v>
      </c>
      <c r="Y27" s="158" t="s">
        <v>115</v>
      </c>
      <c r="Z27" s="179">
        <f t="shared" si="21"/>
        <v>0</v>
      </c>
      <c r="AA27" s="179">
        <f t="shared" si="22"/>
        <v>0</v>
      </c>
      <c r="AB27" s="179">
        <f t="shared" si="23"/>
        <v>0</v>
      </c>
      <c r="AC27" s="180">
        <f t="shared" si="24"/>
        <v>0</v>
      </c>
      <c r="AD27" s="180">
        <f t="shared" si="25"/>
        <v>0</v>
      </c>
      <c r="AE27" s="179">
        <f t="shared" si="26"/>
        <v>25.17</v>
      </c>
      <c r="AF27" s="179">
        <f t="shared" si="27"/>
        <v>0</v>
      </c>
      <c r="AG27" s="181" t="s">
        <v>116</v>
      </c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</row>
    <row r="28" spans="1:60" ht="22.5" outlineLevel="2" x14ac:dyDescent="0.2">
      <c r="A28" s="170">
        <v>21</v>
      </c>
      <c r="B28" s="171" t="s">
        <v>160</v>
      </c>
      <c r="C28" s="194" t="s">
        <v>161</v>
      </c>
      <c r="D28" s="172" t="s">
        <v>150</v>
      </c>
      <c r="E28" s="173">
        <v>22</v>
      </c>
      <c r="F28" s="174"/>
      <c r="G28" s="175">
        <f t="shared" si="14"/>
        <v>0</v>
      </c>
      <c r="H28" s="176"/>
      <c r="I28" s="177">
        <f t="shared" si="15"/>
        <v>0</v>
      </c>
      <c r="J28" s="174"/>
      <c r="K28" s="175">
        <f t="shared" si="16"/>
        <v>0</v>
      </c>
      <c r="L28" s="175">
        <v>21</v>
      </c>
      <c r="M28" s="175">
        <f t="shared" si="17"/>
        <v>0</v>
      </c>
      <c r="N28" s="173">
        <v>0</v>
      </c>
      <c r="O28" s="173">
        <f t="shared" si="18"/>
        <v>0</v>
      </c>
      <c r="P28" s="173">
        <v>0</v>
      </c>
      <c r="Q28" s="173">
        <f t="shared" si="19"/>
        <v>0</v>
      </c>
      <c r="R28" s="175"/>
      <c r="S28" s="175" t="s">
        <v>112</v>
      </c>
      <c r="T28" s="178" t="s">
        <v>139</v>
      </c>
      <c r="U28" s="158">
        <v>1.86</v>
      </c>
      <c r="V28" s="158">
        <f t="shared" si="20"/>
        <v>40.92</v>
      </c>
      <c r="W28" s="158"/>
      <c r="X28" s="158" t="s">
        <v>114</v>
      </c>
      <c r="Y28" s="158" t="s">
        <v>115</v>
      </c>
      <c r="Z28" s="179">
        <f t="shared" si="21"/>
        <v>0</v>
      </c>
      <c r="AA28" s="179">
        <f t="shared" si="22"/>
        <v>0</v>
      </c>
      <c r="AB28" s="179">
        <f t="shared" si="23"/>
        <v>0</v>
      </c>
      <c r="AC28" s="180">
        <f t="shared" si="24"/>
        <v>0</v>
      </c>
      <c r="AD28" s="180">
        <f t="shared" si="25"/>
        <v>0</v>
      </c>
      <c r="AE28" s="179">
        <f t="shared" si="26"/>
        <v>40.92</v>
      </c>
      <c r="AF28" s="179">
        <f t="shared" si="27"/>
        <v>0</v>
      </c>
      <c r="AG28" s="181" t="s">
        <v>116</v>
      </c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</row>
    <row r="29" spans="1:60" outlineLevel="2" x14ac:dyDescent="0.2">
      <c r="A29" s="170">
        <v>24</v>
      </c>
      <c r="B29" s="171" t="s">
        <v>162</v>
      </c>
      <c r="C29" s="194" t="s">
        <v>163</v>
      </c>
      <c r="D29" s="172" t="s">
        <v>150</v>
      </c>
      <c r="E29" s="173">
        <v>23</v>
      </c>
      <c r="F29" s="174"/>
      <c r="G29" s="175">
        <f t="shared" si="14"/>
        <v>0</v>
      </c>
      <c r="H29" s="176"/>
      <c r="I29" s="177">
        <f t="shared" si="15"/>
        <v>0</v>
      </c>
      <c r="J29" s="174"/>
      <c r="K29" s="175">
        <f t="shared" si="16"/>
        <v>0</v>
      </c>
      <c r="L29" s="175">
        <v>21</v>
      </c>
      <c r="M29" s="175">
        <f t="shared" si="17"/>
        <v>0</v>
      </c>
      <c r="N29" s="173">
        <v>0</v>
      </c>
      <c r="O29" s="173">
        <f t="shared" si="18"/>
        <v>0</v>
      </c>
      <c r="P29" s="173">
        <v>0</v>
      </c>
      <c r="Q29" s="173">
        <f t="shared" si="19"/>
        <v>0</v>
      </c>
      <c r="R29" s="175"/>
      <c r="S29" s="175" t="s">
        <v>112</v>
      </c>
      <c r="T29" s="178" t="s">
        <v>113</v>
      </c>
      <c r="U29" s="158">
        <v>1.3666700000000001</v>
      </c>
      <c r="V29" s="158">
        <f t="shared" si="20"/>
        <v>31.43</v>
      </c>
      <c r="W29" s="158"/>
      <c r="X29" s="158" t="s">
        <v>114</v>
      </c>
      <c r="Y29" s="158" t="s">
        <v>115</v>
      </c>
      <c r="Z29" s="179">
        <f t="shared" si="21"/>
        <v>0</v>
      </c>
      <c r="AA29" s="179">
        <f t="shared" si="22"/>
        <v>0</v>
      </c>
      <c r="AB29" s="179">
        <f t="shared" si="23"/>
        <v>0</v>
      </c>
      <c r="AC29" s="180">
        <f t="shared" si="24"/>
        <v>0</v>
      </c>
      <c r="AD29" s="180">
        <f t="shared" si="25"/>
        <v>0</v>
      </c>
      <c r="AE29" s="179">
        <f t="shared" si="26"/>
        <v>31.43</v>
      </c>
      <c r="AF29" s="179">
        <f t="shared" si="27"/>
        <v>0</v>
      </c>
      <c r="AG29" s="181" t="s">
        <v>116</v>
      </c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</row>
    <row r="30" spans="1:60" outlineLevel="2" x14ac:dyDescent="0.2">
      <c r="A30" s="170">
        <v>25</v>
      </c>
      <c r="B30" s="171" t="s">
        <v>164</v>
      </c>
      <c r="C30" s="194" t="s">
        <v>165</v>
      </c>
      <c r="D30" s="172" t="s">
        <v>150</v>
      </c>
      <c r="E30" s="173">
        <v>1</v>
      </c>
      <c r="F30" s="174"/>
      <c r="G30" s="175">
        <f t="shared" si="14"/>
        <v>0</v>
      </c>
      <c r="H30" s="176"/>
      <c r="I30" s="177">
        <f t="shared" si="15"/>
        <v>0</v>
      </c>
      <c r="J30" s="174"/>
      <c r="K30" s="175">
        <f t="shared" si="16"/>
        <v>0</v>
      </c>
      <c r="L30" s="175">
        <v>21</v>
      </c>
      <c r="M30" s="175">
        <f t="shared" si="17"/>
        <v>0</v>
      </c>
      <c r="N30" s="173">
        <v>0</v>
      </c>
      <c r="O30" s="173">
        <f t="shared" si="18"/>
        <v>0</v>
      </c>
      <c r="P30" s="173">
        <v>0</v>
      </c>
      <c r="Q30" s="173">
        <f t="shared" si="19"/>
        <v>0</v>
      </c>
      <c r="R30" s="175"/>
      <c r="S30" s="175" t="s">
        <v>133</v>
      </c>
      <c r="T30" s="178" t="s">
        <v>139</v>
      </c>
      <c r="U30" s="158">
        <v>1.4166700000000001</v>
      </c>
      <c r="V30" s="158">
        <f t="shared" si="20"/>
        <v>1.42</v>
      </c>
      <c r="W30" s="158"/>
      <c r="X30" s="158" t="s">
        <v>114</v>
      </c>
      <c r="Y30" s="158" t="s">
        <v>115</v>
      </c>
      <c r="Z30" s="179">
        <f t="shared" si="21"/>
        <v>0</v>
      </c>
      <c r="AA30" s="179">
        <f t="shared" si="22"/>
        <v>0</v>
      </c>
      <c r="AB30" s="179">
        <f t="shared" si="23"/>
        <v>0</v>
      </c>
      <c r="AC30" s="180">
        <f t="shared" si="24"/>
        <v>0</v>
      </c>
      <c r="AD30" s="180">
        <f t="shared" si="25"/>
        <v>0</v>
      </c>
      <c r="AE30" s="179">
        <f t="shared" si="26"/>
        <v>1.42</v>
      </c>
      <c r="AF30" s="179">
        <f t="shared" si="27"/>
        <v>0</v>
      </c>
      <c r="AG30" s="181" t="s">
        <v>116</v>
      </c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</row>
    <row r="31" spans="1:60" ht="22.5" outlineLevel="2" x14ac:dyDescent="0.2">
      <c r="A31" s="170">
        <v>26</v>
      </c>
      <c r="B31" s="171" t="s">
        <v>166</v>
      </c>
      <c r="C31" s="194" t="s">
        <v>167</v>
      </c>
      <c r="D31" s="172" t="s">
        <v>132</v>
      </c>
      <c r="E31" s="173">
        <v>1</v>
      </c>
      <c r="F31" s="174"/>
      <c r="G31" s="175">
        <f t="shared" si="14"/>
        <v>0</v>
      </c>
      <c r="H31" s="176"/>
      <c r="I31" s="177">
        <f t="shared" si="15"/>
        <v>0</v>
      </c>
      <c r="J31" s="174"/>
      <c r="K31" s="175">
        <f t="shared" si="16"/>
        <v>0</v>
      </c>
      <c r="L31" s="175">
        <v>21</v>
      </c>
      <c r="M31" s="175">
        <f t="shared" si="17"/>
        <v>0</v>
      </c>
      <c r="N31" s="173">
        <v>0</v>
      </c>
      <c r="O31" s="173">
        <f t="shared" si="18"/>
        <v>0</v>
      </c>
      <c r="P31" s="173">
        <v>0</v>
      </c>
      <c r="Q31" s="173">
        <f t="shared" si="19"/>
        <v>0</v>
      </c>
      <c r="R31" s="175"/>
      <c r="S31" s="175" t="s">
        <v>133</v>
      </c>
      <c r="T31" s="178" t="s">
        <v>139</v>
      </c>
      <c r="U31" s="158">
        <v>0</v>
      </c>
      <c r="V31" s="158">
        <f t="shared" si="20"/>
        <v>0</v>
      </c>
      <c r="W31" s="158"/>
      <c r="X31" s="158" t="s">
        <v>114</v>
      </c>
      <c r="Y31" s="158" t="s">
        <v>115</v>
      </c>
      <c r="Z31" s="179">
        <f t="shared" si="21"/>
        <v>0</v>
      </c>
      <c r="AA31" s="179">
        <f t="shared" si="22"/>
        <v>0</v>
      </c>
      <c r="AB31" s="179">
        <f t="shared" si="23"/>
        <v>0</v>
      </c>
      <c r="AC31" s="180">
        <f t="shared" si="24"/>
        <v>0</v>
      </c>
      <c r="AD31" s="180">
        <f t="shared" si="25"/>
        <v>0</v>
      </c>
      <c r="AE31" s="179">
        <f t="shared" si="26"/>
        <v>0</v>
      </c>
      <c r="AF31" s="179">
        <f t="shared" si="27"/>
        <v>0</v>
      </c>
      <c r="AG31" s="181" t="s">
        <v>116</v>
      </c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</row>
    <row r="32" spans="1:60" outlineLevel="2" x14ac:dyDescent="0.2">
      <c r="A32" s="170">
        <v>28</v>
      </c>
      <c r="B32" s="171" t="s">
        <v>168</v>
      </c>
      <c r="C32" s="194" t="s">
        <v>169</v>
      </c>
      <c r="D32" s="172" t="s">
        <v>119</v>
      </c>
      <c r="E32" s="173">
        <v>954.8</v>
      </c>
      <c r="F32" s="174"/>
      <c r="G32" s="175">
        <f t="shared" si="14"/>
        <v>0</v>
      </c>
      <c r="H32" s="176"/>
      <c r="I32" s="177">
        <f t="shared" si="15"/>
        <v>0</v>
      </c>
      <c r="J32" s="174"/>
      <c r="K32" s="175">
        <f t="shared" si="16"/>
        <v>0</v>
      </c>
      <c r="L32" s="175">
        <v>21</v>
      </c>
      <c r="M32" s="175">
        <f t="shared" si="17"/>
        <v>0</v>
      </c>
      <c r="N32" s="173">
        <v>0</v>
      </c>
      <c r="O32" s="173">
        <f t="shared" si="18"/>
        <v>0</v>
      </c>
      <c r="P32" s="173">
        <v>0</v>
      </c>
      <c r="Q32" s="173">
        <f t="shared" si="19"/>
        <v>0</v>
      </c>
      <c r="R32" s="175"/>
      <c r="S32" s="175" t="s">
        <v>133</v>
      </c>
      <c r="T32" s="178" t="s">
        <v>139</v>
      </c>
      <c r="U32" s="158">
        <v>0.11586</v>
      </c>
      <c r="V32" s="158">
        <f t="shared" si="20"/>
        <v>110.62</v>
      </c>
      <c r="W32" s="158"/>
      <c r="X32" s="158" t="s">
        <v>114</v>
      </c>
      <c r="Y32" s="158" t="s">
        <v>115</v>
      </c>
      <c r="Z32" s="179">
        <f t="shared" si="21"/>
        <v>0</v>
      </c>
      <c r="AA32" s="179">
        <f t="shared" si="22"/>
        <v>0</v>
      </c>
      <c r="AB32" s="179">
        <f t="shared" si="23"/>
        <v>0</v>
      </c>
      <c r="AC32" s="180">
        <f t="shared" si="24"/>
        <v>0</v>
      </c>
      <c r="AD32" s="180">
        <f t="shared" si="25"/>
        <v>0</v>
      </c>
      <c r="AE32" s="179">
        <f t="shared" si="26"/>
        <v>110.62</v>
      </c>
      <c r="AF32" s="179">
        <f t="shared" si="27"/>
        <v>0</v>
      </c>
      <c r="AG32" s="181" t="s">
        <v>116</v>
      </c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</row>
    <row r="33" spans="1:60" outlineLevel="2" x14ac:dyDescent="0.2">
      <c r="A33" s="170">
        <v>30</v>
      </c>
      <c r="B33" s="171" t="s">
        <v>170</v>
      </c>
      <c r="C33" s="194" t="s">
        <v>171</v>
      </c>
      <c r="D33" s="172" t="s">
        <v>119</v>
      </c>
      <c r="E33" s="173">
        <v>132</v>
      </c>
      <c r="F33" s="174"/>
      <c r="G33" s="175">
        <f t="shared" si="14"/>
        <v>0</v>
      </c>
      <c r="H33" s="176"/>
      <c r="I33" s="177">
        <f t="shared" si="15"/>
        <v>0</v>
      </c>
      <c r="J33" s="174"/>
      <c r="K33" s="175">
        <f t="shared" si="16"/>
        <v>0</v>
      </c>
      <c r="L33" s="175">
        <v>21</v>
      </c>
      <c r="M33" s="175">
        <f t="shared" si="17"/>
        <v>0</v>
      </c>
      <c r="N33" s="173">
        <v>0</v>
      </c>
      <c r="O33" s="173">
        <f t="shared" si="18"/>
        <v>0</v>
      </c>
      <c r="P33" s="173">
        <v>0</v>
      </c>
      <c r="Q33" s="173">
        <f t="shared" si="19"/>
        <v>0</v>
      </c>
      <c r="R33" s="175"/>
      <c r="S33" s="175" t="s">
        <v>112</v>
      </c>
      <c r="T33" s="178" t="s">
        <v>113</v>
      </c>
      <c r="U33" s="158">
        <v>5.0959999999999998E-2</v>
      </c>
      <c r="V33" s="158">
        <f t="shared" si="20"/>
        <v>6.73</v>
      </c>
      <c r="W33" s="158"/>
      <c r="X33" s="158" t="s">
        <v>114</v>
      </c>
      <c r="Y33" s="158" t="s">
        <v>115</v>
      </c>
      <c r="Z33" s="179">
        <f t="shared" si="21"/>
        <v>0</v>
      </c>
      <c r="AA33" s="179">
        <f t="shared" si="22"/>
        <v>0</v>
      </c>
      <c r="AB33" s="179">
        <f t="shared" si="23"/>
        <v>0</v>
      </c>
      <c r="AC33" s="180">
        <f t="shared" si="24"/>
        <v>0</v>
      </c>
      <c r="AD33" s="180">
        <f t="shared" si="25"/>
        <v>0</v>
      </c>
      <c r="AE33" s="179">
        <f t="shared" si="26"/>
        <v>6.73</v>
      </c>
      <c r="AF33" s="179">
        <f t="shared" si="27"/>
        <v>0</v>
      </c>
      <c r="AG33" s="181" t="s">
        <v>116</v>
      </c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</row>
    <row r="34" spans="1:60" outlineLevel="2" x14ac:dyDescent="0.2">
      <c r="A34" s="170">
        <v>31</v>
      </c>
      <c r="B34" s="171" t="s">
        <v>172</v>
      </c>
      <c r="C34" s="194" t="s">
        <v>173</v>
      </c>
      <c r="D34" s="172" t="s">
        <v>150</v>
      </c>
      <c r="E34" s="173">
        <v>22</v>
      </c>
      <c r="F34" s="174"/>
      <c r="G34" s="175">
        <f t="shared" si="14"/>
        <v>0</v>
      </c>
      <c r="H34" s="176"/>
      <c r="I34" s="177">
        <f t="shared" si="15"/>
        <v>0</v>
      </c>
      <c r="J34" s="174"/>
      <c r="K34" s="175">
        <f t="shared" si="16"/>
        <v>0</v>
      </c>
      <c r="L34" s="175">
        <v>21</v>
      </c>
      <c r="M34" s="175">
        <f t="shared" si="17"/>
        <v>0</v>
      </c>
      <c r="N34" s="173">
        <v>0</v>
      </c>
      <c r="O34" s="173">
        <f t="shared" si="18"/>
        <v>0</v>
      </c>
      <c r="P34" s="173">
        <v>0</v>
      </c>
      <c r="Q34" s="173">
        <f t="shared" si="19"/>
        <v>0</v>
      </c>
      <c r="R34" s="175"/>
      <c r="S34" s="175" t="s">
        <v>112</v>
      </c>
      <c r="T34" s="178" t="s">
        <v>113</v>
      </c>
      <c r="U34" s="158">
        <v>0.34799999999999998</v>
      </c>
      <c r="V34" s="158">
        <f t="shared" si="20"/>
        <v>7.66</v>
      </c>
      <c r="W34" s="158"/>
      <c r="X34" s="158" t="s">
        <v>114</v>
      </c>
      <c r="Y34" s="158" t="s">
        <v>115</v>
      </c>
      <c r="Z34" s="179">
        <f t="shared" si="21"/>
        <v>0</v>
      </c>
      <c r="AA34" s="179">
        <f t="shared" si="22"/>
        <v>0</v>
      </c>
      <c r="AB34" s="179">
        <f t="shared" si="23"/>
        <v>0</v>
      </c>
      <c r="AC34" s="180">
        <f t="shared" si="24"/>
        <v>0</v>
      </c>
      <c r="AD34" s="180">
        <f t="shared" si="25"/>
        <v>0</v>
      </c>
      <c r="AE34" s="179">
        <f t="shared" si="26"/>
        <v>7.66</v>
      </c>
      <c r="AF34" s="179">
        <f t="shared" si="27"/>
        <v>0</v>
      </c>
      <c r="AG34" s="181" t="s">
        <v>116</v>
      </c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</row>
    <row r="35" spans="1:60" outlineLevel="2" x14ac:dyDescent="0.2">
      <c r="A35" s="170">
        <v>32</v>
      </c>
      <c r="B35" s="171" t="s">
        <v>174</v>
      </c>
      <c r="C35" s="194" t="s">
        <v>175</v>
      </c>
      <c r="D35" s="172" t="s">
        <v>150</v>
      </c>
      <c r="E35" s="173">
        <v>110</v>
      </c>
      <c r="F35" s="174"/>
      <c r="G35" s="175">
        <f t="shared" si="14"/>
        <v>0</v>
      </c>
      <c r="H35" s="176"/>
      <c r="I35" s="177">
        <f t="shared" si="15"/>
        <v>0</v>
      </c>
      <c r="J35" s="174"/>
      <c r="K35" s="175">
        <f t="shared" si="16"/>
        <v>0</v>
      </c>
      <c r="L35" s="175">
        <v>21</v>
      </c>
      <c r="M35" s="175">
        <f t="shared" si="17"/>
        <v>0</v>
      </c>
      <c r="N35" s="173">
        <v>0</v>
      </c>
      <c r="O35" s="173">
        <f t="shared" si="18"/>
        <v>0</v>
      </c>
      <c r="P35" s="173">
        <v>0</v>
      </c>
      <c r="Q35" s="173">
        <f t="shared" si="19"/>
        <v>0</v>
      </c>
      <c r="R35" s="175"/>
      <c r="S35" s="175" t="s">
        <v>133</v>
      </c>
      <c r="T35" s="178" t="s">
        <v>139</v>
      </c>
      <c r="U35" s="158">
        <v>5.0500000000000003E-2</v>
      </c>
      <c r="V35" s="158">
        <f t="shared" si="20"/>
        <v>5.56</v>
      </c>
      <c r="W35" s="158"/>
      <c r="X35" s="158" t="s">
        <v>114</v>
      </c>
      <c r="Y35" s="158" t="s">
        <v>115</v>
      </c>
      <c r="Z35" s="179">
        <f t="shared" si="21"/>
        <v>0</v>
      </c>
      <c r="AA35" s="179">
        <f t="shared" si="22"/>
        <v>0</v>
      </c>
      <c r="AB35" s="179">
        <f t="shared" si="23"/>
        <v>0</v>
      </c>
      <c r="AC35" s="180">
        <f t="shared" si="24"/>
        <v>0</v>
      </c>
      <c r="AD35" s="180">
        <f t="shared" si="25"/>
        <v>0</v>
      </c>
      <c r="AE35" s="179">
        <f t="shared" si="26"/>
        <v>5.56</v>
      </c>
      <c r="AF35" s="179">
        <f t="shared" si="27"/>
        <v>0</v>
      </c>
      <c r="AG35" s="181" t="s">
        <v>116</v>
      </c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</row>
    <row r="36" spans="1:60" outlineLevel="2" x14ac:dyDescent="0.2">
      <c r="A36" s="170">
        <v>33</v>
      </c>
      <c r="B36" s="171" t="s">
        <v>176</v>
      </c>
      <c r="C36" s="194" t="s">
        <v>177</v>
      </c>
      <c r="D36" s="172" t="s">
        <v>150</v>
      </c>
      <c r="E36" s="173">
        <v>46</v>
      </c>
      <c r="F36" s="174"/>
      <c r="G36" s="175">
        <f t="shared" si="14"/>
        <v>0</v>
      </c>
      <c r="H36" s="176"/>
      <c r="I36" s="177">
        <f t="shared" si="15"/>
        <v>0</v>
      </c>
      <c r="J36" s="174"/>
      <c r="K36" s="175">
        <f t="shared" si="16"/>
        <v>0</v>
      </c>
      <c r="L36" s="175">
        <v>21</v>
      </c>
      <c r="M36" s="175">
        <f t="shared" si="17"/>
        <v>0</v>
      </c>
      <c r="N36" s="173">
        <v>0</v>
      </c>
      <c r="O36" s="173">
        <f t="shared" si="18"/>
        <v>0</v>
      </c>
      <c r="P36" s="173">
        <v>0</v>
      </c>
      <c r="Q36" s="173">
        <f t="shared" si="19"/>
        <v>0</v>
      </c>
      <c r="R36" s="175"/>
      <c r="S36" s="175" t="s">
        <v>112</v>
      </c>
      <c r="T36" s="178" t="s">
        <v>113</v>
      </c>
      <c r="U36" s="158">
        <v>0.4955</v>
      </c>
      <c r="V36" s="158">
        <f t="shared" si="20"/>
        <v>22.79</v>
      </c>
      <c r="W36" s="158"/>
      <c r="X36" s="158" t="s">
        <v>114</v>
      </c>
      <c r="Y36" s="158" t="s">
        <v>115</v>
      </c>
      <c r="Z36" s="179">
        <f t="shared" si="21"/>
        <v>0</v>
      </c>
      <c r="AA36" s="179">
        <f t="shared" si="22"/>
        <v>0</v>
      </c>
      <c r="AB36" s="179">
        <f t="shared" si="23"/>
        <v>0</v>
      </c>
      <c r="AC36" s="180">
        <f t="shared" si="24"/>
        <v>0</v>
      </c>
      <c r="AD36" s="180">
        <f t="shared" si="25"/>
        <v>0</v>
      </c>
      <c r="AE36" s="179">
        <f t="shared" si="26"/>
        <v>22.79</v>
      </c>
      <c r="AF36" s="179">
        <f t="shared" si="27"/>
        <v>0</v>
      </c>
      <c r="AG36" s="181" t="s">
        <v>116</v>
      </c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</row>
    <row r="37" spans="1:60" outlineLevel="2" x14ac:dyDescent="0.2">
      <c r="A37" s="170">
        <v>34</v>
      </c>
      <c r="B37" s="171" t="s">
        <v>178</v>
      </c>
      <c r="C37" s="194" t="s">
        <v>179</v>
      </c>
      <c r="D37" s="172" t="s">
        <v>150</v>
      </c>
      <c r="E37" s="173">
        <v>184</v>
      </c>
      <c r="F37" s="174"/>
      <c r="G37" s="175">
        <f t="shared" si="14"/>
        <v>0</v>
      </c>
      <c r="H37" s="176"/>
      <c r="I37" s="177">
        <f t="shared" si="15"/>
        <v>0</v>
      </c>
      <c r="J37" s="174"/>
      <c r="K37" s="175">
        <f t="shared" si="16"/>
        <v>0</v>
      </c>
      <c r="L37" s="175">
        <v>21</v>
      </c>
      <c r="M37" s="175">
        <f t="shared" si="17"/>
        <v>0</v>
      </c>
      <c r="N37" s="173">
        <v>0</v>
      </c>
      <c r="O37" s="173">
        <f t="shared" si="18"/>
        <v>0</v>
      </c>
      <c r="P37" s="173">
        <v>0</v>
      </c>
      <c r="Q37" s="173">
        <f t="shared" si="19"/>
        <v>0</v>
      </c>
      <c r="R37" s="175"/>
      <c r="S37" s="175" t="s">
        <v>133</v>
      </c>
      <c r="T37" s="178" t="s">
        <v>139</v>
      </c>
      <c r="U37" s="158">
        <v>8.2170000000000007E-2</v>
      </c>
      <c r="V37" s="158">
        <f t="shared" si="20"/>
        <v>15.12</v>
      </c>
      <c r="W37" s="158"/>
      <c r="X37" s="158" t="s">
        <v>114</v>
      </c>
      <c r="Y37" s="158" t="s">
        <v>115</v>
      </c>
      <c r="Z37" s="179">
        <f t="shared" si="21"/>
        <v>0</v>
      </c>
      <c r="AA37" s="179">
        <f t="shared" si="22"/>
        <v>0</v>
      </c>
      <c r="AB37" s="179">
        <f t="shared" si="23"/>
        <v>0</v>
      </c>
      <c r="AC37" s="180">
        <f t="shared" si="24"/>
        <v>0</v>
      </c>
      <c r="AD37" s="180">
        <f t="shared" si="25"/>
        <v>0</v>
      </c>
      <c r="AE37" s="179">
        <f t="shared" si="26"/>
        <v>15.12</v>
      </c>
      <c r="AF37" s="179">
        <f t="shared" si="27"/>
        <v>0</v>
      </c>
      <c r="AG37" s="181" t="s">
        <v>116</v>
      </c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</row>
    <row r="38" spans="1:60" outlineLevel="2" x14ac:dyDescent="0.2">
      <c r="A38" s="170">
        <v>36</v>
      </c>
      <c r="B38" s="171" t="s">
        <v>180</v>
      </c>
      <c r="C38" s="194" t="s">
        <v>181</v>
      </c>
      <c r="D38" s="172" t="s">
        <v>150</v>
      </c>
      <c r="E38" s="173">
        <v>47</v>
      </c>
      <c r="F38" s="174"/>
      <c r="G38" s="175">
        <f t="shared" si="14"/>
        <v>0</v>
      </c>
      <c r="H38" s="176"/>
      <c r="I38" s="177">
        <f t="shared" si="15"/>
        <v>0</v>
      </c>
      <c r="J38" s="174"/>
      <c r="K38" s="175">
        <f t="shared" si="16"/>
        <v>0</v>
      </c>
      <c r="L38" s="175">
        <v>21</v>
      </c>
      <c r="M38" s="175">
        <f t="shared" si="17"/>
        <v>0</v>
      </c>
      <c r="N38" s="173">
        <v>0</v>
      </c>
      <c r="O38" s="173">
        <f t="shared" si="18"/>
        <v>0</v>
      </c>
      <c r="P38" s="173">
        <v>0</v>
      </c>
      <c r="Q38" s="173">
        <f t="shared" si="19"/>
        <v>0</v>
      </c>
      <c r="R38" s="175"/>
      <c r="S38" s="175" t="s">
        <v>133</v>
      </c>
      <c r="T38" s="178" t="s">
        <v>139</v>
      </c>
      <c r="U38" s="158">
        <v>0.54817000000000005</v>
      </c>
      <c r="V38" s="158">
        <f t="shared" si="20"/>
        <v>25.76</v>
      </c>
      <c r="W38" s="158"/>
      <c r="X38" s="158" t="s">
        <v>114</v>
      </c>
      <c r="Y38" s="158" t="s">
        <v>115</v>
      </c>
      <c r="Z38" s="179">
        <f t="shared" si="21"/>
        <v>0</v>
      </c>
      <c r="AA38" s="179">
        <f t="shared" si="22"/>
        <v>0</v>
      </c>
      <c r="AB38" s="179">
        <f t="shared" si="23"/>
        <v>0</v>
      </c>
      <c r="AC38" s="180">
        <f t="shared" si="24"/>
        <v>0</v>
      </c>
      <c r="AD38" s="180">
        <f t="shared" si="25"/>
        <v>0</v>
      </c>
      <c r="AE38" s="179">
        <f t="shared" si="26"/>
        <v>25.76</v>
      </c>
      <c r="AF38" s="179">
        <f t="shared" si="27"/>
        <v>0</v>
      </c>
      <c r="AG38" s="181" t="s">
        <v>116</v>
      </c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</row>
    <row r="39" spans="1:60" outlineLevel="2" x14ac:dyDescent="0.2">
      <c r="A39" s="170">
        <v>38</v>
      </c>
      <c r="B39" s="171" t="s">
        <v>182</v>
      </c>
      <c r="C39" s="194" t="s">
        <v>183</v>
      </c>
      <c r="D39" s="172" t="s">
        <v>119</v>
      </c>
      <c r="E39" s="173">
        <v>878.41600000000005</v>
      </c>
      <c r="F39" s="174"/>
      <c r="G39" s="175">
        <f t="shared" si="14"/>
        <v>0</v>
      </c>
      <c r="H39" s="176"/>
      <c r="I39" s="177">
        <f t="shared" si="15"/>
        <v>0</v>
      </c>
      <c r="J39" s="174"/>
      <c r="K39" s="175">
        <f t="shared" si="16"/>
        <v>0</v>
      </c>
      <c r="L39" s="175">
        <v>21</v>
      </c>
      <c r="M39" s="175">
        <f t="shared" si="17"/>
        <v>0</v>
      </c>
      <c r="N39" s="173">
        <v>0</v>
      </c>
      <c r="O39" s="173">
        <f t="shared" si="18"/>
        <v>0</v>
      </c>
      <c r="P39" s="173">
        <v>0</v>
      </c>
      <c r="Q39" s="173">
        <f t="shared" si="19"/>
        <v>0</v>
      </c>
      <c r="R39" s="175"/>
      <c r="S39" s="175" t="s">
        <v>112</v>
      </c>
      <c r="T39" s="178" t="s">
        <v>113</v>
      </c>
      <c r="U39" s="158">
        <v>0.13700000000000001</v>
      </c>
      <c r="V39" s="158">
        <f t="shared" si="20"/>
        <v>120.34</v>
      </c>
      <c r="W39" s="158"/>
      <c r="X39" s="158" t="s">
        <v>114</v>
      </c>
      <c r="Y39" s="158" t="s">
        <v>115</v>
      </c>
      <c r="Z39" s="179">
        <f t="shared" si="21"/>
        <v>0</v>
      </c>
      <c r="AA39" s="179">
        <f t="shared" si="22"/>
        <v>0</v>
      </c>
      <c r="AB39" s="179">
        <f t="shared" si="23"/>
        <v>0</v>
      </c>
      <c r="AC39" s="180">
        <f t="shared" si="24"/>
        <v>0</v>
      </c>
      <c r="AD39" s="180">
        <f t="shared" si="25"/>
        <v>0</v>
      </c>
      <c r="AE39" s="179">
        <f t="shared" si="26"/>
        <v>120.34</v>
      </c>
      <c r="AF39" s="179">
        <f t="shared" si="27"/>
        <v>0</v>
      </c>
      <c r="AG39" s="181" t="s">
        <v>116</v>
      </c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</row>
    <row r="40" spans="1:60" outlineLevel="2" x14ac:dyDescent="0.2">
      <c r="A40" s="170">
        <v>40</v>
      </c>
      <c r="B40" s="171" t="s">
        <v>184</v>
      </c>
      <c r="C40" s="194" t="s">
        <v>185</v>
      </c>
      <c r="D40" s="172" t="s">
        <v>119</v>
      </c>
      <c r="E40" s="173">
        <v>24</v>
      </c>
      <c r="F40" s="174"/>
      <c r="G40" s="175">
        <f t="shared" si="14"/>
        <v>0</v>
      </c>
      <c r="H40" s="176"/>
      <c r="I40" s="177">
        <f t="shared" si="15"/>
        <v>0</v>
      </c>
      <c r="J40" s="174"/>
      <c r="K40" s="175">
        <f t="shared" si="16"/>
        <v>0</v>
      </c>
      <c r="L40" s="175">
        <v>21</v>
      </c>
      <c r="M40" s="175">
        <f t="shared" si="17"/>
        <v>0</v>
      </c>
      <c r="N40" s="173">
        <v>2.4199999999999998E-3</v>
      </c>
      <c r="O40" s="173">
        <f t="shared" si="18"/>
        <v>0.06</v>
      </c>
      <c r="P40" s="173">
        <v>0</v>
      </c>
      <c r="Q40" s="173">
        <f t="shared" si="19"/>
        <v>0</v>
      </c>
      <c r="R40" s="175"/>
      <c r="S40" s="175" t="s">
        <v>112</v>
      </c>
      <c r="T40" s="178" t="s">
        <v>113</v>
      </c>
      <c r="U40" s="158">
        <v>0.05</v>
      </c>
      <c r="V40" s="158">
        <f t="shared" si="20"/>
        <v>1.2</v>
      </c>
      <c r="W40" s="158"/>
      <c r="X40" s="158" t="s">
        <v>114</v>
      </c>
      <c r="Y40" s="158" t="s">
        <v>115</v>
      </c>
      <c r="Z40" s="179">
        <f t="shared" si="21"/>
        <v>0</v>
      </c>
      <c r="AA40" s="179">
        <f t="shared" si="22"/>
        <v>0</v>
      </c>
      <c r="AB40" s="179">
        <f t="shared" si="23"/>
        <v>0</v>
      </c>
      <c r="AC40" s="180">
        <f t="shared" si="24"/>
        <v>0.06</v>
      </c>
      <c r="AD40" s="180">
        <f t="shared" si="25"/>
        <v>0</v>
      </c>
      <c r="AE40" s="179">
        <f t="shared" si="26"/>
        <v>1.2</v>
      </c>
      <c r="AF40" s="179">
        <f t="shared" si="27"/>
        <v>0</v>
      </c>
      <c r="AG40" s="181" t="s">
        <v>116</v>
      </c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</row>
    <row r="41" spans="1:60" ht="22.5" outlineLevel="2" x14ac:dyDescent="0.2">
      <c r="A41" s="170">
        <v>43</v>
      </c>
      <c r="B41" s="171" t="s">
        <v>186</v>
      </c>
      <c r="C41" s="194" t="s">
        <v>187</v>
      </c>
      <c r="D41" s="172" t="s">
        <v>119</v>
      </c>
      <c r="E41" s="173">
        <v>775.75199999999995</v>
      </c>
      <c r="F41" s="174"/>
      <c r="G41" s="175">
        <f t="shared" si="14"/>
        <v>0</v>
      </c>
      <c r="H41" s="176"/>
      <c r="I41" s="177">
        <f t="shared" si="15"/>
        <v>0</v>
      </c>
      <c r="J41" s="174"/>
      <c r="K41" s="175">
        <f t="shared" si="16"/>
        <v>0</v>
      </c>
      <c r="L41" s="175">
        <v>21</v>
      </c>
      <c r="M41" s="175">
        <f t="shared" si="17"/>
        <v>0</v>
      </c>
      <c r="N41" s="173">
        <v>0</v>
      </c>
      <c r="O41" s="173">
        <f t="shared" si="18"/>
        <v>0</v>
      </c>
      <c r="P41" s="173">
        <v>0</v>
      </c>
      <c r="Q41" s="173">
        <f t="shared" si="19"/>
        <v>0</v>
      </c>
      <c r="R41" s="175"/>
      <c r="S41" s="175" t="s">
        <v>112</v>
      </c>
      <c r="T41" s="178" t="s">
        <v>113</v>
      </c>
      <c r="U41" s="158">
        <v>0.23666999999999999</v>
      </c>
      <c r="V41" s="158">
        <f t="shared" si="20"/>
        <v>183.6</v>
      </c>
      <c r="W41" s="158"/>
      <c r="X41" s="158" t="s">
        <v>114</v>
      </c>
      <c r="Y41" s="158" t="s">
        <v>115</v>
      </c>
      <c r="Z41" s="179">
        <f t="shared" si="21"/>
        <v>0</v>
      </c>
      <c r="AA41" s="179">
        <f t="shared" si="22"/>
        <v>0</v>
      </c>
      <c r="AB41" s="179">
        <f t="shared" si="23"/>
        <v>0</v>
      </c>
      <c r="AC41" s="180">
        <f t="shared" si="24"/>
        <v>0</v>
      </c>
      <c r="AD41" s="180">
        <f t="shared" si="25"/>
        <v>0</v>
      </c>
      <c r="AE41" s="179">
        <f t="shared" si="26"/>
        <v>183.6</v>
      </c>
      <c r="AF41" s="179">
        <f t="shared" si="27"/>
        <v>0</v>
      </c>
      <c r="AG41" s="181" t="s">
        <v>116</v>
      </c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</row>
    <row r="42" spans="1:60" ht="22.5" outlineLevel="2" x14ac:dyDescent="0.2">
      <c r="A42" s="170">
        <v>47</v>
      </c>
      <c r="B42" s="171" t="s">
        <v>188</v>
      </c>
      <c r="C42" s="194" t="s">
        <v>189</v>
      </c>
      <c r="D42" s="172" t="s">
        <v>150</v>
      </c>
      <c r="E42" s="173">
        <v>105</v>
      </c>
      <c r="F42" s="174"/>
      <c r="G42" s="175">
        <f t="shared" si="14"/>
        <v>0</v>
      </c>
      <c r="H42" s="176"/>
      <c r="I42" s="177">
        <f t="shared" si="15"/>
        <v>0</v>
      </c>
      <c r="J42" s="174"/>
      <c r="K42" s="175">
        <f t="shared" si="16"/>
        <v>0</v>
      </c>
      <c r="L42" s="175">
        <v>21</v>
      </c>
      <c r="M42" s="175">
        <f t="shared" si="17"/>
        <v>0</v>
      </c>
      <c r="N42" s="173">
        <v>0</v>
      </c>
      <c r="O42" s="173">
        <f t="shared" si="18"/>
        <v>0</v>
      </c>
      <c r="P42" s="173">
        <v>0</v>
      </c>
      <c r="Q42" s="173">
        <f t="shared" si="19"/>
        <v>0</v>
      </c>
      <c r="R42" s="175"/>
      <c r="S42" s="175" t="s">
        <v>112</v>
      </c>
      <c r="T42" s="178" t="s">
        <v>113</v>
      </c>
      <c r="U42" s="158">
        <v>0.35216999999999998</v>
      </c>
      <c r="V42" s="158">
        <f t="shared" si="20"/>
        <v>36.979999999999997</v>
      </c>
      <c r="W42" s="158"/>
      <c r="X42" s="158" t="s">
        <v>114</v>
      </c>
      <c r="Y42" s="158" t="s">
        <v>115</v>
      </c>
      <c r="Z42" s="179">
        <f t="shared" si="21"/>
        <v>0</v>
      </c>
      <c r="AA42" s="179">
        <f t="shared" si="22"/>
        <v>0</v>
      </c>
      <c r="AB42" s="179">
        <f t="shared" si="23"/>
        <v>0</v>
      </c>
      <c r="AC42" s="180">
        <f t="shared" si="24"/>
        <v>0</v>
      </c>
      <c r="AD42" s="180">
        <f t="shared" si="25"/>
        <v>0</v>
      </c>
      <c r="AE42" s="179">
        <f t="shared" si="26"/>
        <v>36.979999999999997</v>
      </c>
      <c r="AF42" s="179">
        <f t="shared" si="27"/>
        <v>0</v>
      </c>
      <c r="AG42" s="181" t="s">
        <v>116</v>
      </c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</row>
    <row r="43" spans="1:60" outlineLevel="2" x14ac:dyDescent="0.2">
      <c r="A43" s="182">
        <v>49</v>
      </c>
      <c r="B43" s="183" t="s">
        <v>190</v>
      </c>
      <c r="C43" s="195" t="s">
        <v>191</v>
      </c>
      <c r="D43" s="184" t="s">
        <v>119</v>
      </c>
      <c r="E43" s="185">
        <v>46</v>
      </c>
      <c r="F43" s="186"/>
      <c r="G43" s="187">
        <f t="shared" si="14"/>
        <v>0</v>
      </c>
      <c r="H43" s="188"/>
      <c r="I43" s="189">
        <f t="shared" si="15"/>
        <v>0</v>
      </c>
      <c r="J43" s="186"/>
      <c r="K43" s="187">
        <f t="shared" si="16"/>
        <v>0</v>
      </c>
      <c r="L43" s="187">
        <v>21</v>
      </c>
      <c r="M43" s="187">
        <f t="shared" si="17"/>
        <v>0</v>
      </c>
      <c r="N43" s="185">
        <v>0</v>
      </c>
      <c r="O43" s="185">
        <f t="shared" si="18"/>
        <v>0</v>
      </c>
      <c r="P43" s="185">
        <v>0</v>
      </c>
      <c r="Q43" s="185">
        <f t="shared" si="19"/>
        <v>0</v>
      </c>
      <c r="R43" s="187"/>
      <c r="S43" s="187" t="s">
        <v>112</v>
      </c>
      <c r="T43" s="190" t="s">
        <v>113</v>
      </c>
      <c r="U43" s="158">
        <v>3.2829999999999998E-2</v>
      </c>
      <c r="V43" s="158">
        <f t="shared" si="20"/>
        <v>1.51</v>
      </c>
      <c r="W43" s="158"/>
      <c r="X43" s="158" t="s">
        <v>114</v>
      </c>
      <c r="Y43" s="158" t="s">
        <v>115</v>
      </c>
      <c r="Z43" s="179">
        <f t="shared" si="21"/>
        <v>0</v>
      </c>
      <c r="AA43" s="179">
        <f t="shared" si="22"/>
        <v>0</v>
      </c>
      <c r="AB43" s="179">
        <f t="shared" si="23"/>
        <v>0</v>
      </c>
      <c r="AC43" s="180">
        <f t="shared" si="24"/>
        <v>0</v>
      </c>
      <c r="AD43" s="180">
        <f t="shared" si="25"/>
        <v>0</v>
      </c>
      <c r="AE43" s="179">
        <f t="shared" si="26"/>
        <v>1.51</v>
      </c>
      <c r="AF43" s="179">
        <f t="shared" si="27"/>
        <v>0</v>
      </c>
      <c r="AG43" s="181" t="s">
        <v>116</v>
      </c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</row>
    <row r="44" spans="1:60" outlineLevel="3" x14ac:dyDescent="0.2">
      <c r="A44" s="155"/>
      <c r="B44" s="156"/>
      <c r="C44" s="277" t="s">
        <v>192</v>
      </c>
      <c r="D44" s="278"/>
      <c r="E44" s="278"/>
      <c r="F44" s="278"/>
      <c r="G44" s="278"/>
      <c r="H44" s="159"/>
      <c r="I44" s="160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81"/>
      <c r="AA44" s="181"/>
      <c r="AB44" s="181"/>
      <c r="AC44" s="181"/>
      <c r="AD44" s="181"/>
      <c r="AE44" s="181"/>
      <c r="AF44" s="181"/>
      <c r="AG44" s="181" t="s">
        <v>143</v>
      </c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</row>
    <row r="45" spans="1:60" outlineLevel="2" x14ac:dyDescent="0.2">
      <c r="A45" s="170">
        <v>51</v>
      </c>
      <c r="B45" s="171" t="s">
        <v>193</v>
      </c>
      <c r="C45" s="194" t="s">
        <v>194</v>
      </c>
      <c r="D45" s="172" t="s">
        <v>119</v>
      </c>
      <c r="E45" s="173">
        <v>730</v>
      </c>
      <c r="F45" s="174"/>
      <c r="G45" s="175">
        <f>ROUND(E45*F45,2)</f>
        <v>0</v>
      </c>
      <c r="H45" s="176"/>
      <c r="I45" s="177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6.0000000000000002E-5</v>
      </c>
      <c r="O45" s="173">
        <f>ROUND(E45*N45,2)</f>
        <v>0.04</v>
      </c>
      <c r="P45" s="173">
        <v>0</v>
      </c>
      <c r="Q45" s="173">
        <f>ROUND(E45*P45,2)</f>
        <v>0</v>
      </c>
      <c r="R45" s="175"/>
      <c r="S45" s="175" t="s">
        <v>112</v>
      </c>
      <c r="T45" s="178" t="s">
        <v>113</v>
      </c>
      <c r="U45" s="158">
        <v>2.5999999999999999E-2</v>
      </c>
      <c r="V45" s="158">
        <f>ROUND(E45*U45,2)</f>
        <v>18.98</v>
      </c>
      <c r="W45" s="158"/>
      <c r="X45" s="158" t="s">
        <v>114</v>
      </c>
      <c r="Y45" s="158" t="s">
        <v>115</v>
      </c>
      <c r="Z45" s="179">
        <f>I45</f>
        <v>0</v>
      </c>
      <c r="AA45" s="179">
        <f>K45</f>
        <v>0</v>
      </c>
      <c r="AB45" s="179">
        <f>M45</f>
        <v>0</v>
      </c>
      <c r="AC45" s="180">
        <f>O45</f>
        <v>0.04</v>
      </c>
      <c r="AD45" s="180">
        <f>Q45</f>
        <v>0</v>
      </c>
      <c r="AE45" s="179">
        <f>V45</f>
        <v>18.98</v>
      </c>
      <c r="AF45" s="179">
        <f>G45</f>
        <v>0</v>
      </c>
      <c r="AG45" s="181" t="s">
        <v>116</v>
      </c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</row>
    <row r="46" spans="1:60" outlineLevel="2" x14ac:dyDescent="0.2">
      <c r="A46" s="170">
        <v>53</v>
      </c>
      <c r="B46" s="171" t="s">
        <v>195</v>
      </c>
      <c r="C46" s="194" t="s">
        <v>196</v>
      </c>
      <c r="D46" s="172" t="s">
        <v>150</v>
      </c>
      <c r="E46" s="173">
        <v>1</v>
      </c>
      <c r="F46" s="174"/>
      <c r="G46" s="175">
        <f>ROUND(E46*F46,2)</f>
        <v>0</v>
      </c>
      <c r="H46" s="176"/>
      <c r="I46" s="177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133</v>
      </c>
      <c r="T46" s="178" t="s">
        <v>139</v>
      </c>
      <c r="U46" s="158">
        <v>8.9440000000000008</v>
      </c>
      <c r="V46" s="158">
        <f>ROUND(E46*U46,2)</f>
        <v>8.94</v>
      </c>
      <c r="W46" s="158"/>
      <c r="X46" s="158" t="s">
        <v>114</v>
      </c>
      <c r="Y46" s="158" t="s">
        <v>115</v>
      </c>
      <c r="Z46" s="179">
        <f>I46</f>
        <v>0</v>
      </c>
      <c r="AA46" s="179">
        <f>K46</f>
        <v>0</v>
      </c>
      <c r="AB46" s="179">
        <f>M46</f>
        <v>0</v>
      </c>
      <c r="AC46" s="180">
        <f>O46</f>
        <v>0</v>
      </c>
      <c r="AD46" s="180">
        <f>Q46</f>
        <v>0</v>
      </c>
      <c r="AE46" s="179">
        <f>V46</f>
        <v>8.94</v>
      </c>
      <c r="AF46" s="179">
        <f>G46</f>
        <v>0</v>
      </c>
      <c r="AG46" s="181" t="s">
        <v>116</v>
      </c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</row>
    <row r="47" spans="1:60" outlineLevel="2" x14ac:dyDescent="0.2">
      <c r="A47" s="170">
        <v>54</v>
      </c>
      <c r="B47" s="171" t="s">
        <v>197</v>
      </c>
      <c r="C47" s="194" t="s">
        <v>198</v>
      </c>
      <c r="D47" s="172" t="s">
        <v>150</v>
      </c>
      <c r="E47" s="173">
        <v>1</v>
      </c>
      <c r="F47" s="174"/>
      <c r="G47" s="175">
        <f>ROUND(E47*F47,2)</f>
        <v>0</v>
      </c>
      <c r="H47" s="176"/>
      <c r="I47" s="177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112</v>
      </c>
      <c r="T47" s="178" t="s">
        <v>113</v>
      </c>
      <c r="U47" s="158">
        <v>0</v>
      </c>
      <c r="V47" s="158">
        <f>ROUND(E47*U47,2)</f>
        <v>0</v>
      </c>
      <c r="W47" s="158"/>
      <c r="X47" s="158" t="s">
        <v>114</v>
      </c>
      <c r="Y47" s="158" t="s">
        <v>115</v>
      </c>
      <c r="Z47" s="179">
        <f>I47</f>
        <v>0</v>
      </c>
      <c r="AA47" s="179">
        <f>K47</f>
        <v>0</v>
      </c>
      <c r="AB47" s="179">
        <f>M47</f>
        <v>0</v>
      </c>
      <c r="AC47" s="180">
        <f>O47</f>
        <v>0</v>
      </c>
      <c r="AD47" s="180">
        <f>Q47</f>
        <v>0</v>
      </c>
      <c r="AE47" s="179">
        <f>V47</f>
        <v>0</v>
      </c>
      <c r="AF47" s="179">
        <f>G47</f>
        <v>0</v>
      </c>
      <c r="AG47" s="181" t="s">
        <v>116</v>
      </c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</row>
    <row r="48" spans="1:60" outlineLevel="2" x14ac:dyDescent="0.2">
      <c r="A48" s="170">
        <v>55</v>
      </c>
      <c r="B48" s="171" t="s">
        <v>199</v>
      </c>
      <c r="C48" s="194" t="s">
        <v>200</v>
      </c>
      <c r="D48" s="172" t="s">
        <v>150</v>
      </c>
      <c r="E48" s="173">
        <v>1</v>
      </c>
      <c r="F48" s="174"/>
      <c r="G48" s="175">
        <f>ROUND(E48*F48,2)</f>
        <v>0</v>
      </c>
      <c r="H48" s="176"/>
      <c r="I48" s="177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133</v>
      </c>
      <c r="T48" s="178" t="s">
        <v>139</v>
      </c>
      <c r="U48" s="158">
        <v>3.93</v>
      </c>
      <c r="V48" s="158">
        <f>ROUND(E48*U48,2)</f>
        <v>3.93</v>
      </c>
      <c r="W48" s="158"/>
      <c r="X48" s="158" t="s">
        <v>114</v>
      </c>
      <c r="Y48" s="158" t="s">
        <v>115</v>
      </c>
      <c r="Z48" s="179">
        <f>I48</f>
        <v>0</v>
      </c>
      <c r="AA48" s="179">
        <f>K48</f>
        <v>0</v>
      </c>
      <c r="AB48" s="179">
        <f>M48</f>
        <v>0</v>
      </c>
      <c r="AC48" s="180">
        <f>O48</f>
        <v>0</v>
      </c>
      <c r="AD48" s="180">
        <f>Q48</f>
        <v>0</v>
      </c>
      <c r="AE48" s="179">
        <f>V48</f>
        <v>3.93</v>
      </c>
      <c r="AF48" s="179">
        <f>G48</f>
        <v>0</v>
      </c>
      <c r="AG48" s="181" t="s">
        <v>116</v>
      </c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</row>
    <row r="49" spans="1:60" outlineLevel="1" x14ac:dyDescent="0.2">
      <c r="A49" s="162" t="s">
        <v>107</v>
      </c>
      <c r="B49" s="163" t="s">
        <v>77</v>
      </c>
      <c r="C49" s="193" t="s">
        <v>78</v>
      </c>
      <c r="D49" s="164"/>
      <c r="E49" s="165"/>
      <c r="F49" s="166"/>
      <c r="G49" s="166">
        <f>SUM(AF50:AF69)</f>
        <v>0</v>
      </c>
      <c r="H49" s="167"/>
      <c r="I49" s="168">
        <f>SUM(Z50:Z69)</f>
        <v>0</v>
      </c>
      <c r="J49" s="166"/>
      <c r="K49" s="166">
        <f>SUM(AA50:AA69)</f>
        <v>0</v>
      </c>
      <c r="L49" s="166"/>
      <c r="M49" s="166">
        <f>SUM(AB50:AB69)</f>
        <v>0</v>
      </c>
      <c r="N49" s="165"/>
      <c r="O49" s="165">
        <f>SUM(AC50:AC69)</f>
        <v>3.2699999999999996</v>
      </c>
      <c r="P49" s="165"/>
      <c r="Q49" s="165">
        <f>SUM(AD50:AD69)</f>
        <v>0</v>
      </c>
      <c r="R49" s="166"/>
      <c r="S49" s="166"/>
      <c r="T49" s="169"/>
      <c r="U49" s="161"/>
      <c r="V49" s="161">
        <f>SUM(AE50:AE69)</f>
        <v>0</v>
      </c>
      <c r="W49" s="161"/>
      <c r="X49" s="161"/>
      <c r="Y49" s="161"/>
      <c r="Z49" s="181"/>
      <c r="AA49" s="181"/>
      <c r="AB49" s="181"/>
      <c r="AC49" s="181"/>
      <c r="AD49" s="181"/>
      <c r="AE49" s="181"/>
      <c r="AF49" s="181"/>
      <c r="AG49" s="181" t="s">
        <v>108</v>
      </c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</row>
    <row r="50" spans="1:60" ht="22.5" outlineLevel="2" x14ac:dyDescent="0.2">
      <c r="A50" s="170">
        <v>13</v>
      </c>
      <c r="B50" s="171" t="s">
        <v>201</v>
      </c>
      <c r="C50" s="194" t="s">
        <v>202</v>
      </c>
      <c r="D50" s="172" t="s">
        <v>150</v>
      </c>
      <c r="E50" s="173">
        <v>22</v>
      </c>
      <c r="F50" s="174"/>
      <c r="G50" s="175">
        <f t="shared" ref="G50:G69" si="28">ROUND(E50*F50,2)</f>
        <v>0</v>
      </c>
      <c r="H50" s="176"/>
      <c r="I50" s="177">
        <f t="shared" ref="I50:I69" si="29">ROUND(E50*H50,2)</f>
        <v>0</v>
      </c>
      <c r="J50" s="174"/>
      <c r="K50" s="175">
        <f t="shared" ref="K50:K69" si="30">ROUND(E50*J50,2)</f>
        <v>0</v>
      </c>
      <c r="L50" s="175">
        <v>21</v>
      </c>
      <c r="M50" s="175">
        <f t="shared" ref="M50:M69" si="31">G50*(1+L50/100)</f>
        <v>0</v>
      </c>
      <c r="N50" s="173">
        <v>0.05</v>
      </c>
      <c r="O50" s="173">
        <f t="shared" ref="O50:O69" si="32">ROUND(E50*N50,2)</f>
        <v>1.1000000000000001</v>
      </c>
      <c r="P50" s="173">
        <v>0</v>
      </c>
      <c r="Q50" s="173">
        <f t="shared" ref="Q50:Q69" si="33">ROUND(E50*P50,2)</f>
        <v>0</v>
      </c>
      <c r="R50" s="175" t="s">
        <v>203</v>
      </c>
      <c r="S50" s="175" t="s">
        <v>112</v>
      </c>
      <c r="T50" s="178" t="s">
        <v>113</v>
      </c>
      <c r="U50" s="158">
        <v>0</v>
      </c>
      <c r="V50" s="158">
        <f t="shared" ref="V50:V69" si="34">ROUND(E50*U50,2)</f>
        <v>0</v>
      </c>
      <c r="W50" s="158"/>
      <c r="X50" s="158" t="s">
        <v>78</v>
      </c>
      <c r="Y50" s="158" t="s">
        <v>115</v>
      </c>
      <c r="Z50" s="179">
        <f t="shared" ref="Z50:Z69" si="35">I50</f>
        <v>0</v>
      </c>
      <c r="AA50" s="179">
        <f t="shared" ref="AA50:AA69" si="36">K50</f>
        <v>0</v>
      </c>
      <c r="AB50" s="179">
        <f t="shared" ref="AB50:AB69" si="37">M50</f>
        <v>0</v>
      </c>
      <c r="AC50" s="180">
        <f t="shared" ref="AC50:AC69" si="38">O50</f>
        <v>1.1000000000000001</v>
      </c>
      <c r="AD50" s="180">
        <f t="shared" ref="AD50:AD69" si="39">Q50</f>
        <v>0</v>
      </c>
      <c r="AE50" s="179">
        <f t="shared" ref="AE50:AE69" si="40">V50</f>
        <v>0</v>
      </c>
      <c r="AF50" s="179">
        <f t="shared" ref="AF50:AF69" si="41">G50</f>
        <v>0</v>
      </c>
      <c r="AG50" s="181" t="s">
        <v>204</v>
      </c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</row>
    <row r="51" spans="1:60" outlineLevel="2" x14ac:dyDescent="0.2">
      <c r="A51" s="170">
        <v>14</v>
      </c>
      <c r="B51" s="171" t="s">
        <v>205</v>
      </c>
      <c r="C51" s="194" t="s">
        <v>206</v>
      </c>
      <c r="D51" s="172" t="s">
        <v>150</v>
      </c>
      <c r="E51" s="173">
        <v>8</v>
      </c>
      <c r="F51" s="174"/>
      <c r="G51" s="175">
        <f t="shared" si="28"/>
        <v>0</v>
      </c>
      <c r="H51" s="176"/>
      <c r="I51" s="177">
        <f t="shared" si="29"/>
        <v>0</v>
      </c>
      <c r="J51" s="174"/>
      <c r="K51" s="175">
        <f t="shared" si="30"/>
        <v>0</v>
      </c>
      <c r="L51" s="175">
        <v>21</v>
      </c>
      <c r="M51" s="175">
        <f t="shared" si="31"/>
        <v>0</v>
      </c>
      <c r="N51" s="173">
        <v>1.35E-2</v>
      </c>
      <c r="O51" s="173">
        <f t="shared" si="32"/>
        <v>0.11</v>
      </c>
      <c r="P51" s="173">
        <v>0</v>
      </c>
      <c r="Q51" s="173">
        <f t="shared" si="33"/>
        <v>0</v>
      </c>
      <c r="R51" s="175" t="s">
        <v>203</v>
      </c>
      <c r="S51" s="175" t="s">
        <v>112</v>
      </c>
      <c r="T51" s="178" t="s">
        <v>113</v>
      </c>
      <c r="U51" s="158">
        <v>0</v>
      </c>
      <c r="V51" s="158">
        <f t="shared" si="34"/>
        <v>0</v>
      </c>
      <c r="W51" s="158"/>
      <c r="X51" s="158" t="s">
        <v>78</v>
      </c>
      <c r="Y51" s="158" t="s">
        <v>115</v>
      </c>
      <c r="Z51" s="179">
        <f t="shared" si="35"/>
        <v>0</v>
      </c>
      <c r="AA51" s="179">
        <f t="shared" si="36"/>
        <v>0</v>
      </c>
      <c r="AB51" s="179">
        <f t="shared" si="37"/>
        <v>0</v>
      </c>
      <c r="AC51" s="180">
        <f t="shared" si="38"/>
        <v>0.11</v>
      </c>
      <c r="AD51" s="180">
        <f t="shared" si="39"/>
        <v>0</v>
      </c>
      <c r="AE51" s="179">
        <f t="shared" si="40"/>
        <v>0</v>
      </c>
      <c r="AF51" s="179">
        <f t="shared" si="41"/>
        <v>0</v>
      </c>
      <c r="AG51" s="181" t="s">
        <v>204</v>
      </c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</row>
    <row r="52" spans="1:60" ht="22.5" outlineLevel="2" x14ac:dyDescent="0.2">
      <c r="A52" s="170">
        <v>19</v>
      </c>
      <c r="B52" s="171" t="s">
        <v>207</v>
      </c>
      <c r="C52" s="194" t="s">
        <v>208</v>
      </c>
      <c r="D52" s="172" t="s">
        <v>209</v>
      </c>
      <c r="E52" s="173">
        <v>22</v>
      </c>
      <c r="F52" s="174"/>
      <c r="G52" s="175">
        <f t="shared" si="28"/>
        <v>0</v>
      </c>
      <c r="H52" s="176"/>
      <c r="I52" s="177">
        <f t="shared" si="29"/>
        <v>0</v>
      </c>
      <c r="J52" s="174"/>
      <c r="K52" s="175">
        <f t="shared" si="30"/>
        <v>0</v>
      </c>
      <c r="L52" s="175">
        <v>21</v>
      </c>
      <c r="M52" s="175">
        <f t="shared" si="31"/>
        <v>0</v>
      </c>
      <c r="N52" s="173">
        <v>0</v>
      </c>
      <c r="O52" s="173">
        <f t="shared" si="32"/>
        <v>0</v>
      </c>
      <c r="P52" s="173">
        <v>0</v>
      </c>
      <c r="Q52" s="173">
        <f t="shared" si="33"/>
        <v>0</v>
      </c>
      <c r="R52" s="175"/>
      <c r="S52" s="175" t="s">
        <v>133</v>
      </c>
      <c r="T52" s="178" t="s">
        <v>139</v>
      </c>
      <c r="U52" s="158">
        <v>0</v>
      </c>
      <c r="V52" s="158">
        <f t="shared" si="34"/>
        <v>0</v>
      </c>
      <c r="W52" s="158"/>
      <c r="X52" s="158" t="s">
        <v>78</v>
      </c>
      <c r="Y52" s="158" t="s">
        <v>115</v>
      </c>
      <c r="Z52" s="179">
        <f t="shared" si="35"/>
        <v>0</v>
      </c>
      <c r="AA52" s="179">
        <f t="shared" si="36"/>
        <v>0</v>
      </c>
      <c r="AB52" s="179">
        <f t="shared" si="37"/>
        <v>0</v>
      </c>
      <c r="AC52" s="180">
        <f t="shared" si="38"/>
        <v>0</v>
      </c>
      <c r="AD52" s="180">
        <f t="shared" si="39"/>
        <v>0</v>
      </c>
      <c r="AE52" s="179">
        <f t="shared" si="40"/>
        <v>0</v>
      </c>
      <c r="AF52" s="179">
        <f t="shared" si="41"/>
        <v>0</v>
      </c>
      <c r="AG52" s="181" t="s">
        <v>204</v>
      </c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</row>
    <row r="53" spans="1:60" ht="22.5" outlineLevel="2" x14ac:dyDescent="0.2">
      <c r="A53" s="170">
        <v>22</v>
      </c>
      <c r="B53" s="171" t="s">
        <v>210</v>
      </c>
      <c r="C53" s="194" t="s">
        <v>211</v>
      </c>
      <c r="D53" s="172" t="s">
        <v>150</v>
      </c>
      <c r="E53" s="173">
        <v>22</v>
      </c>
      <c r="F53" s="174"/>
      <c r="G53" s="175">
        <f t="shared" si="28"/>
        <v>0</v>
      </c>
      <c r="H53" s="176"/>
      <c r="I53" s="177">
        <f t="shared" si="29"/>
        <v>0</v>
      </c>
      <c r="J53" s="174"/>
      <c r="K53" s="175">
        <f t="shared" si="30"/>
        <v>0</v>
      </c>
      <c r="L53" s="175">
        <v>21</v>
      </c>
      <c r="M53" s="175">
        <f t="shared" si="31"/>
        <v>0</v>
      </c>
      <c r="N53" s="173">
        <v>2.5000000000000001E-4</v>
      </c>
      <c r="O53" s="173">
        <f t="shared" si="32"/>
        <v>0.01</v>
      </c>
      <c r="P53" s="173">
        <v>0</v>
      </c>
      <c r="Q53" s="173">
        <f t="shared" si="33"/>
        <v>0</v>
      </c>
      <c r="R53" s="175"/>
      <c r="S53" s="175" t="s">
        <v>133</v>
      </c>
      <c r="T53" s="178" t="s">
        <v>139</v>
      </c>
      <c r="U53" s="158">
        <v>0</v>
      </c>
      <c r="V53" s="158">
        <f t="shared" si="34"/>
        <v>0</v>
      </c>
      <c r="W53" s="158"/>
      <c r="X53" s="158" t="s">
        <v>78</v>
      </c>
      <c r="Y53" s="158" t="s">
        <v>115</v>
      </c>
      <c r="Z53" s="179">
        <f t="shared" si="35"/>
        <v>0</v>
      </c>
      <c r="AA53" s="179">
        <f t="shared" si="36"/>
        <v>0</v>
      </c>
      <c r="AB53" s="179">
        <f t="shared" si="37"/>
        <v>0</v>
      </c>
      <c r="AC53" s="180">
        <f t="shared" si="38"/>
        <v>0.01</v>
      </c>
      <c r="AD53" s="180">
        <f t="shared" si="39"/>
        <v>0</v>
      </c>
      <c r="AE53" s="179">
        <f t="shared" si="40"/>
        <v>0</v>
      </c>
      <c r="AF53" s="179">
        <f t="shared" si="41"/>
        <v>0</v>
      </c>
      <c r="AG53" s="181" t="s">
        <v>204</v>
      </c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</row>
    <row r="54" spans="1:60" ht="22.5" outlineLevel="2" x14ac:dyDescent="0.2">
      <c r="A54" s="170">
        <v>23</v>
      </c>
      <c r="B54" s="171" t="s">
        <v>212</v>
      </c>
      <c r="C54" s="194" t="s">
        <v>213</v>
      </c>
      <c r="D54" s="172" t="s">
        <v>150</v>
      </c>
      <c r="E54" s="173">
        <v>1</v>
      </c>
      <c r="F54" s="174"/>
      <c r="G54" s="175">
        <f t="shared" si="28"/>
        <v>0</v>
      </c>
      <c r="H54" s="176"/>
      <c r="I54" s="177">
        <f t="shared" si="29"/>
        <v>0</v>
      </c>
      <c r="J54" s="174"/>
      <c r="K54" s="175">
        <f t="shared" si="30"/>
        <v>0</v>
      </c>
      <c r="L54" s="175">
        <v>21</v>
      </c>
      <c r="M54" s="175">
        <f t="shared" si="31"/>
        <v>0</v>
      </c>
      <c r="N54" s="173">
        <v>2.5000000000000001E-4</v>
      </c>
      <c r="O54" s="173">
        <f t="shared" si="32"/>
        <v>0</v>
      </c>
      <c r="P54" s="173">
        <v>0</v>
      </c>
      <c r="Q54" s="173">
        <f t="shared" si="33"/>
        <v>0</v>
      </c>
      <c r="R54" s="175"/>
      <c r="S54" s="175" t="s">
        <v>133</v>
      </c>
      <c r="T54" s="178" t="s">
        <v>139</v>
      </c>
      <c r="U54" s="158">
        <v>0</v>
      </c>
      <c r="V54" s="158">
        <f t="shared" si="34"/>
        <v>0</v>
      </c>
      <c r="W54" s="158"/>
      <c r="X54" s="158" t="s">
        <v>78</v>
      </c>
      <c r="Y54" s="158" t="s">
        <v>115</v>
      </c>
      <c r="Z54" s="179">
        <f t="shared" si="35"/>
        <v>0</v>
      </c>
      <c r="AA54" s="179">
        <f t="shared" si="36"/>
        <v>0</v>
      </c>
      <c r="AB54" s="179">
        <f t="shared" si="37"/>
        <v>0</v>
      </c>
      <c r="AC54" s="180">
        <f t="shared" si="38"/>
        <v>0</v>
      </c>
      <c r="AD54" s="180">
        <f t="shared" si="39"/>
        <v>0</v>
      </c>
      <c r="AE54" s="179">
        <f t="shared" si="40"/>
        <v>0</v>
      </c>
      <c r="AF54" s="179">
        <f t="shared" si="41"/>
        <v>0</v>
      </c>
      <c r="AG54" s="181" t="s">
        <v>204</v>
      </c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</row>
    <row r="55" spans="1:60" outlineLevel="2" x14ac:dyDescent="0.2">
      <c r="A55" s="170">
        <v>27</v>
      </c>
      <c r="B55" s="171" t="s">
        <v>214</v>
      </c>
      <c r="C55" s="194" t="s">
        <v>215</v>
      </c>
      <c r="D55" s="172" t="s">
        <v>119</v>
      </c>
      <c r="E55" s="173">
        <v>954.8</v>
      </c>
      <c r="F55" s="174"/>
      <c r="G55" s="175">
        <f t="shared" si="28"/>
        <v>0</v>
      </c>
      <c r="H55" s="176"/>
      <c r="I55" s="177">
        <f t="shared" si="29"/>
        <v>0</v>
      </c>
      <c r="J55" s="174"/>
      <c r="K55" s="175">
        <f t="shared" si="30"/>
        <v>0</v>
      </c>
      <c r="L55" s="175">
        <v>21</v>
      </c>
      <c r="M55" s="175">
        <f t="shared" si="31"/>
        <v>0</v>
      </c>
      <c r="N55" s="173">
        <v>8.8999999999999995E-4</v>
      </c>
      <c r="O55" s="173">
        <f t="shared" si="32"/>
        <v>0.85</v>
      </c>
      <c r="P55" s="173">
        <v>0</v>
      </c>
      <c r="Q55" s="173">
        <f t="shared" si="33"/>
        <v>0</v>
      </c>
      <c r="R55" s="175" t="s">
        <v>203</v>
      </c>
      <c r="S55" s="175" t="s">
        <v>112</v>
      </c>
      <c r="T55" s="178" t="s">
        <v>113</v>
      </c>
      <c r="U55" s="158">
        <v>0</v>
      </c>
      <c r="V55" s="158">
        <f t="shared" si="34"/>
        <v>0</v>
      </c>
      <c r="W55" s="158"/>
      <c r="X55" s="158" t="s">
        <v>78</v>
      </c>
      <c r="Y55" s="158" t="s">
        <v>115</v>
      </c>
      <c r="Z55" s="179">
        <f t="shared" si="35"/>
        <v>0</v>
      </c>
      <c r="AA55" s="179">
        <f t="shared" si="36"/>
        <v>0</v>
      </c>
      <c r="AB55" s="179">
        <f t="shared" si="37"/>
        <v>0</v>
      </c>
      <c r="AC55" s="180">
        <f t="shared" si="38"/>
        <v>0.85</v>
      </c>
      <c r="AD55" s="180">
        <f t="shared" si="39"/>
        <v>0</v>
      </c>
      <c r="AE55" s="179">
        <f t="shared" si="40"/>
        <v>0</v>
      </c>
      <c r="AF55" s="179">
        <f t="shared" si="41"/>
        <v>0</v>
      </c>
      <c r="AG55" s="181" t="s">
        <v>204</v>
      </c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</row>
    <row r="56" spans="1:60" outlineLevel="2" x14ac:dyDescent="0.2">
      <c r="A56" s="170">
        <v>29</v>
      </c>
      <c r="B56" s="171" t="s">
        <v>216</v>
      </c>
      <c r="C56" s="194" t="s">
        <v>217</v>
      </c>
      <c r="D56" s="172" t="s">
        <v>119</v>
      </c>
      <c r="E56" s="173">
        <v>132</v>
      </c>
      <c r="F56" s="174"/>
      <c r="G56" s="175">
        <f t="shared" si="28"/>
        <v>0</v>
      </c>
      <c r="H56" s="176"/>
      <c r="I56" s="177">
        <f t="shared" si="29"/>
        <v>0</v>
      </c>
      <c r="J56" s="174"/>
      <c r="K56" s="175">
        <f t="shared" si="30"/>
        <v>0</v>
      </c>
      <c r="L56" s="175">
        <v>21</v>
      </c>
      <c r="M56" s="175">
        <f t="shared" si="31"/>
        <v>0</v>
      </c>
      <c r="N56" s="173">
        <v>2.1000000000000001E-4</v>
      </c>
      <c r="O56" s="173">
        <f t="shared" si="32"/>
        <v>0.03</v>
      </c>
      <c r="P56" s="173">
        <v>0</v>
      </c>
      <c r="Q56" s="173">
        <f t="shared" si="33"/>
        <v>0</v>
      </c>
      <c r="R56" s="175" t="s">
        <v>203</v>
      </c>
      <c r="S56" s="175" t="s">
        <v>112</v>
      </c>
      <c r="T56" s="178" t="s">
        <v>113</v>
      </c>
      <c r="U56" s="158">
        <v>0</v>
      </c>
      <c r="V56" s="158">
        <f t="shared" si="34"/>
        <v>0</v>
      </c>
      <c r="W56" s="158"/>
      <c r="X56" s="158" t="s">
        <v>78</v>
      </c>
      <c r="Y56" s="158" t="s">
        <v>115</v>
      </c>
      <c r="Z56" s="179">
        <f t="shared" si="35"/>
        <v>0</v>
      </c>
      <c r="AA56" s="179">
        <f t="shared" si="36"/>
        <v>0</v>
      </c>
      <c r="AB56" s="179">
        <f t="shared" si="37"/>
        <v>0</v>
      </c>
      <c r="AC56" s="180">
        <f t="shared" si="38"/>
        <v>0.03</v>
      </c>
      <c r="AD56" s="180">
        <f t="shared" si="39"/>
        <v>0</v>
      </c>
      <c r="AE56" s="179">
        <f t="shared" si="40"/>
        <v>0</v>
      </c>
      <c r="AF56" s="179">
        <f t="shared" si="41"/>
        <v>0</v>
      </c>
      <c r="AG56" s="181" t="s">
        <v>204</v>
      </c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</row>
    <row r="57" spans="1:60" outlineLevel="2" x14ac:dyDescent="0.2">
      <c r="A57" s="170">
        <v>35</v>
      </c>
      <c r="B57" s="171" t="s">
        <v>218</v>
      </c>
      <c r="C57" s="194" t="s">
        <v>219</v>
      </c>
      <c r="D57" s="172" t="s">
        <v>220</v>
      </c>
      <c r="E57" s="173">
        <v>47</v>
      </c>
      <c r="F57" s="174"/>
      <c r="G57" s="175">
        <f t="shared" si="28"/>
        <v>0</v>
      </c>
      <c r="H57" s="176"/>
      <c r="I57" s="177">
        <f t="shared" si="29"/>
        <v>0</v>
      </c>
      <c r="J57" s="174"/>
      <c r="K57" s="175">
        <f t="shared" si="30"/>
        <v>0</v>
      </c>
      <c r="L57" s="175">
        <v>21</v>
      </c>
      <c r="M57" s="175">
        <f t="shared" si="31"/>
        <v>0</v>
      </c>
      <c r="N57" s="173">
        <v>0</v>
      </c>
      <c r="O57" s="173">
        <f t="shared" si="32"/>
        <v>0</v>
      </c>
      <c r="P57" s="173">
        <v>0</v>
      </c>
      <c r="Q57" s="173">
        <f t="shared" si="33"/>
        <v>0</v>
      </c>
      <c r="R57" s="175"/>
      <c r="S57" s="175" t="s">
        <v>133</v>
      </c>
      <c r="T57" s="178" t="s">
        <v>139</v>
      </c>
      <c r="U57" s="158">
        <v>0</v>
      </c>
      <c r="V57" s="158">
        <f t="shared" si="34"/>
        <v>0</v>
      </c>
      <c r="W57" s="158"/>
      <c r="X57" s="158" t="s">
        <v>78</v>
      </c>
      <c r="Y57" s="158" t="s">
        <v>115</v>
      </c>
      <c r="Z57" s="179">
        <f t="shared" si="35"/>
        <v>0</v>
      </c>
      <c r="AA57" s="179">
        <f t="shared" si="36"/>
        <v>0</v>
      </c>
      <c r="AB57" s="179">
        <f t="shared" si="37"/>
        <v>0</v>
      </c>
      <c r="AC57" s="180">
        <f t="shared" si="38"/>
        <v>0</v>
      </c>
      <c r="AD57" s="180">
        <f t="shared" si="39"/>
        <v>0</v>
      </c>
      <c r="AE57" s="179">
        <f t="shared" si="40"/>
        <v>0</v>
      </c>
      <c r="AF57" s="179">
        <f t="shared" si="41"/>
        <v>0</v>
      </c>
      <c r="AG57" s="181" t="s">
        <v>204</v>
      </c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</row>
    <row r="58" spans="1:60" outlineLevel="2" x14ac:dyDescent="0.2">
      <c r="A58" s="170">
        <v>37</v>
      </c>
      <c r="B58" s="171" t="s">
        <v>221</v>
      </c>
      <c r="C58" s="194" t="s">
        <v>222</v>
      </c>
      <c r="D58" s="172" t="s">
        <v>119</v>
      </c>
      <c r="E58" s="173">
        <v>878.41600000000005</v>
      </c>
      <c r="F58" s="174"/>
      <c r="G58" s="175">
        <f t="shared" si="28"/>
        <v>0</v>
      </c>
      <c r="H58" s="176"/>
      <c r="I58" s="177">
        <f t="shared" si="29"/>
        <v>0</v>
      </c>
      <c r="J58" s="174"/>
      <c r="K58" s="175">
        <f t="shared" si="30"/>
        <v>0</v>
      </c>
      <c r="L58" s="175">
        <v>21</v>
      </c>
      <c r="M58" s="175">
        <f t="shared" si="31"/>
        <v>0</v>
      </c>
      <c r="N58" s="173">
        <v>3.6999999999999999E-4</v>
      </c>
      <c r="O58" s="173">
        <f t="shared" si="32"/>
        <v>0.33</v>
      </c>
      <c r="P58" s="173">
        <v>0</v>
      </c>
      <c r="Q58" s="173">
        <f t="shared" si="33"/>
        <v>0</v>
      </c>
      <c r="R58" s="175" t="s">
        <v>203</v>
      </c>
      <c r="S58" s="175" t="s">
        <v>112</v>
      </c>
      <c r="T58" s="178" t="s">
        <v>113</v>
      </c>
      <c r="U58" s="158">
        <v>0</v>
      </c>
      <c r="V58" s="158">
        <f t="shared" si="34"/>
        <v>0</v>
      </c>
      <c r="W58" s="158"/>
      <c r="X58" s="158" t="s">
        <v>78</v>
      </c>
      <c r="Y58" s="158" t="s">
        <v>115</v>
      </c>
      <c r="Z58" s="179">
        <f t="shared" si="35"/>
        <v>0</v>
      </c>
      <c r="AA58" s="179">
        <f t="shared" si="36"/>
        <v>0</v>
      </c>
      <c r="AB58" s="179">
        <f t="shared" si="37"/>
        <v>0</v>
      </c>
      <c r="AC58" s="180">
        <f t="shared" si="38"/>
        <v>0.33</v>
      </c>
      <c r="AD58" s="180">
        <f t="shared" si="39"/>
        <v>0</v>
      </c>
      <c r="AE58" s="179">
        <f t="shared" si="40"/>
        <v>0</v>
      </c>
      <c r="AF58" s="179">
        <f t="shared" si="41"/>
        <v>0</v>
      </c>
      <c r="AG58" s="181" t="s">
        <v>204</v>
      </c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</row>
    <row r="59" spans="1:60" outlineLevel="2" x14ac:dyDescent="0.2">
      <c r="A59" s="170">
        <v>39</v>
      </c>
      <c r="B59" s="171" t="s">
        <v>223</v>
      </c>
      <c r="C59" s="194" t="s">
        <v>224</v>
      </c>
      <c r="D59" s="172" t="s">
        <v>119</v>
      </c>
      <c r="E59" s="173">
        <v>24</v>
      </c>
      <c r="F59" s="174"/>
      <c r="G59" s="175">
        <f t="shared" si="28"/>
        <v>0</v>
      </c>
      <c r="H59" s="176"/>
      <c r="I59" s="177">
        <f t="shared" si="29"/>
        <v>0</v>
      </c>
      <c r="J59" s="174"/>
      <c r="K59" s="175">
        <f t="shared" si="30"/>
        <v>0</v>
      </c>
      <c r="L59" s="175">
        <v>21</v>
      </c>
      <c r="M59" s="175">
        <f t="shared" si="31"/>
        <v>0</v>
      </c>
      <c r="N59" s="173">
        <v>2.3E-3</v>
      </c>
      <c r="O59" s="173">
        <f t="shared" si="32"/>
        <v>0.06</v>
      </c>
      <c r="P59" s="173">
        <v>0</v>
      </c>
      <c r="Q59" s="173">
        <f t="shared" si="33"/>
        <v>0</v>
      </c>
      <c r="R59" s="175" t="s">
        <v>203</v>
      </c>
      <c r="S59" s="175" t="s">
        <v>112</v>
      </c>
      <c r="T59" s="178" t="s">
        <v>113</v>
      </c>
      <c r="U59" s="158">
        <v>0</v>
      </c>
      <c r="V59" s="158">
        <f t="shared" si="34"/>
        <v>0</v>
      </c>
      <c r="W59" s="158"/>
      <c r="X59" s="158" t="s">
        <v>78</v>
      </c>
      <c r="Y59" s="158" t="s">
        <v>115</v>
      </c>
      <c r="Z59" s="179">
        <f t="shared" si="35"/>
        <v>0</v>
      </c>
      <c r="AA59" s="179">
        <f t="shared" si="36"/>
        <v>0</v>
      </c>
      <c r="AB59" s="179">
        <f t="shared" si="37"/>
        <v>0</v>
      </c>
      <c r="AC59" s="180">
        <f t="shared" si="38"/>
        <v>0.06</v>
      </c>
      <c r="AD59" s="180">
        <f t="shared" si="39"/>
        <v>0</v>
      </c>
      <c r="AE59" s="179">
        <f t="shared" si="40"/>
        <v>0</v>
      </c>
      <c r="AF59" s="179">
        <f t="shared" si="41"/>
        <v>0</v>
      </c>
      <c r="AG59" s="181" t="s">
        <v>204</v>
      </c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</row>
    <row r="60" spans="1:60" outlineLevel="2" x14ac:dyDescent="0.2">
      <c r="A60" s="170">
        <v>41</v>
      </c>
      <c r="B60" s="171" t="s">
        <v>225</v>
      </c>
      <c r="C60" s="194" t="s">
        <v>226</v>
      </c>
      <c r="D60" s="172" t="s">
        <v>227</v>
      </c>
      <c r="E60" s="173">
        <v>693</v>
      </c>
      <c r="F60" s="174"/>
      <c r="G60" s="175">
        <f t="shared" si="28"/>
        <v>0</v>
      </c>
      <c r="H60" s="176"/>
      <c r="I60" s="177">
        <f t="shared" si="29"/>
        <v>0</v>
      </c>
      <c r="J60" s="174"/>
      <c r="K60" s="175">
        <f t="shared" si="30"/>
        <v>0</v>
      </c>
      <c r="L60" s="175">
        <v>21</v>
      </c>
      <c r="M60" s="175">
        <f t="shared" si="31"/>
        <v>0</v>
      </c>
      <c r="N60" s="173">
        <v>1E-3</v>
      </c>
      <c r="O60" s="173">
        <f t="shared" si="32"/>
        <v>0.69</v>
      </c>
      <c r="P60" s="173">
        <v>0</v>
      </c>
      <c r="Q60" s="173">
        <f t="shared" si="33"/>
        <v>0</v>
      </c>
      <c r="R60" s="175" t="s">
        <v>203</v>
      </c>
      <c r="S60" s="175" t="s">
        <v>112</v>
      </c>
      <c r="T60" s="178" t="s">
        <v>113</v>
      </c>
      <c r="U60" s="158">
        <v>0</v>
      </c>
      <c r="V60" s="158">
        <f t="shared" si="34"/>
        <v>0</v>
      </c>
      <c r="W60" s="158"/>
      <c r="X60" s="158" t="s">
        <v>78</v>
      </c>
      <c r="Y60" s="158" t="s">
        <v>115</v>
      </c>
      <c r="Z60" s="179">
        <f t="shared" si="35"/>
        <v>0</v>
      </c>
      <c r="AA60" s="179">
        <f t="shared" si="36"/>
        <v>0</v>
      </c>
      <c r="AB60" s="179">
        <f t="shared" si="37"/>
        <v>0</v>
      </c>
      <c r="AC60" s="180">
        <f t="shared" si="38"/>
        <v>0.69</v>
      </c>
      <c r="AD60" s="180">
        <f t="shared" si="39"/>
        <v>0</v>
      </c>
      <c r="AE60" s="179">
        <f t="shared" si="40"/>
        <v>0</v>
      </c>
      <c r="AF60" s="179">
        <f t="shared" si="41"/>
        <v>0</v>
      </c>
      <c r="AG60" s="181" t="s">
        <v>204</v>
      </c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</row>
    <row r="61" spans="1:60" outlineLevel="2" x14ac:dyDescent="0.2">
      <c r="A61" s="170">
        <v>42</v>
      </c>
      <c r="B61" s="171" t="s">
        <v>228</v>
      </c>
      <c r="C61" s="194" t="s">
        <v>229</v>
      </c>
      <c r="D61" s="172" t="s">
        <v>227</v>
      </c>
      <c r="E61" s="173">
        <v>29</v>
      </c>
      <c r="F61" s="174"/>
      <c r="G61" s="175">
        <f t="shared" si="28"/>
        <v>0</v>
      </c>
      <c r="H61" s="176"/>
      <c r="I61" s="177">
        <f t="shared" si="29"/>
        <v>0</v>
      </c>
      <c r="J61" s="174"/>
      <c r="K61" s="175">
        <f t="shared" si="30"/>
        <v>0</v>
      </c>
      <c r="L61" s="175">
        <v>21</v>
      </c>
      <c r="M61" s="175">
        <f t="shared" si="31"/>
        <v>0</v>
      </c>
      <c r="N61" s="173">
        <v>1E-3</v>
      </c>
      <c r="O61" s="173">
        <f t="shared" si="32"/>
        <v>0.03</v>
      </c>
      <c r="P61" s="173">
        <v>0</v>
      </c>
      <c r="Q61" s="173">
        <f t="shared" si="33"/>
        <v>0</v>
      </c>
      <c r="R61" s="175" t="s">
        <v>203</v>
      </c>
      <c r="S61" s="175" t="s">
        <v>112</v>
      </c>
      <c r="T61" s="178" t="s">
        <v>113</v>
      </c>
      <c r="U61" s="158">
        <v>0</v>
      </c>
      <c r="V61" s="158">
        <f t="shared" si="34"/>
        <v>0</v>
      </c>
      <c r="W61" s="158"/>
      <c r="X61" s="158" t="s">
        <v>78</v>
      </c>
      <c r="Y61" s="158" t="s">
        <v>115</v>
      </c>
      <c r="Z61" s="179">
        <f t="shared" si="35"/>
        <v>0</v>
      </c>
      <c r="AA61" s="179">
        <f t="shared" si="36"/>
        <v>0</v>
      </c>
      <c r="AB61" s="179">
        <f t="shared" si="37"/>
        <v>0</v>
      </c>
      <c r="AC61" s="180">
        <f t="shared" si="38"/>
        <v>0.03</v>
      </c>
      <c r="AD61" s="180">
        <f t="shared" si="39"/>
        <v>0</v>
      </c>
      <c r="AE61" s="179">
        <f t="shared" si="40"/>
        <v>0</v>
      </c>
      <c r="AF61" s="179">
        <f t="shared" si="41"/>
        <v>0</v>
      </c>
      <c r="AG61" s="181" t="s">
        <v>204</v>
      </c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</row>
    <row r="62" spans="1:60" outlineLevel="2" x14ac:dyDescent="0.2">
      <c r="A62" s="170">
        <v>44</v>
      </c>
      <c r="B62" s="171" t="s">
        <v>230</v>
      </c>
      <c r="C62" s="194" t="s">
        <v>231</v>
      </c>
      <c r="D62" s="172" t="s">
        <v>150</v>
      </c>
      <c r="E62" s="173">
        <v>23</v>
      </c>
      <c r="F62" s="174"/>
      <c r="G62" s="175">
        <f t="shared" si="28"/>
        <v>0</v>
      </c>
      <c r="H62" s="176"/>
      <c r="I62" s="177">
        <f t="shared" si="29"/>
        <v>0</v>
      </c>
      <c r="J62" s="174"/>
      <c r="K62" s="175">
        <f t="shared" si="30"/>
        <v>0</v>
      </c>
      <c r="L62" s="175">
        <v>21</v>
      </c>
      <c r="M62" s="175">
        <f t="shared" si="31"/>
        <v>0</v>
      </c>
      <c r="N62" s="173">
        <v>1.2999999999999999E-4</v>
      </c>
      <c r="O62" s="173">
        <f t="shared" si="32"/>
        <v>0</v>
      </c>
      <c r="P62" s="173">
        <v>0</v>
      </c>
      <c r="Q62" s="173">
        <f t="shared" si="33"/>
        <v>0</v>
      </c>
      <c r="R62" s="175" t="s">
        <v>203</v>
      </c>
      <c r="S62" s="175" t="s">
        <v>112</v>
      </c>
      <c r="T62" s="178" t="s">
        <v>113</v>
      </c>
      <c r="U62" s="158">
        <v>0</v>
      </c>
      <c r="V62" s="158">
        <f t="shared" si="34"/>
        <v>0</v>
      </c>
      <c r="W62" s="158"/>
      <c r="X62" s="158" t="s">
        <v>78</v>
      </c>
      <c r="Y62" s="158" t="s">
        <v>115</v>
      </c>
      <c r="Z62" s="179">
        <f t="shared" si="35"/>
        <v>0</v>
      </c>
      <c r="AA62" s="179">
        <f t="shared" si="36"/>
        <v>0</v>
      </c>
      <c r="AB62" s="179">
        <f t="shared" si="37"/>
        <v>0</v>
      </c>
      <c r="AC62" s="180">
        <f t="shared" si="38"/>
        <v>0</v>
      </c>
      <c r="AD62" s="180">
        <f t="shared" si="39"/>
        <v>0</v>
      </c>
      <c r="AE62" s="179">
        <f t="shared" si="40"/>
        <v>0</v>
      </c>
      <c r="AF62" s="179">
        <f t="shared" si="41"/>
        <v>0</v>
      </c>
      <c r="AG62" s="181" t="s">
        <v>204</v>
      </c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</row>
    <row r="63" spans="1:60" outlineLevel="2" x14ac:dyDescent="0.2">
      <c r="A63" s="170">
        <v>45</v>
      </c>
      <c r="B63" s="171" t="s">
        <v>232</v>
      </c>
      <c r="C63" s="194" t="s">
        <v>233</v>
      </c>
      <c r="D63" s="172" t="s">
        <v>150</v>
      </c>
      <c r="E63" s="173">
        <v>46</v>
      </c>
      <c r="F63" s="174"/>
      <c r="G63" s="175">
        <f t="shared" si="28"/>
        <v>0</v>
      </c>
      <c r="H63" s="176"/>
      <c r="I63" s="177">
        <f t="shared" si="29"/>
        <v>0</v>
      </c>
      <c r="J63" s="174"/>
      <c r="K63" s="175">
        <f t="shared" si="30"/>
        <v>0</v>
      </c>
      <c r="L63" s="175">
        <v>21</v>
      </c>
      <c r="M63" s="175">
        <f t="shared" si="31"/>
        <v>0</v>
      </c>
      <c r="N63" s="173">
        <v>2.9999999999999997E-4</v>
      </c>
      <c r="O63" s="173">
        <f t="shared" si="32"/>
        <v>0.01</v>
      </c>
      <c r="P63" s="173">
        <v>0</v>
      </c>
      <c r="Q63" s="173">
        <f t="shared" si="33"/>
        <v>0</v>
      </c>
      <c r="R63" s="175" t="s">
        <v>203</v>
      </c>
      <c r="S63" s="175" t="s">
        <v>112</v>
      </c>
      <c r="T63" s="178" t="s">
        <v>113</v>
      </c>
      <c r="U63" s="158">
        <v>0</v>
      </c>
      <c r="V63" s="158">
        <f t="shared" si="34"/>
        <v>0</v>
      </c>
      <c r="W63" s="158"/>
      <c r="X63" s="158" t="s">
        <v>78</v>
      </c>
      <c r="Y63" s="158" t="s">
        <v>115</v>
      </c>
      <c r="Z63" s="179">
        <f t="shared" si="35"/>
        <v>0</v>
      </c>
      <c r="AA63" s="179">
        <f t="shared" si="36"/>
        <v>0</v>
      </c>
      <c r="AB63" s="179">
        <f t="shared" si="37"/>
        <v>0</v>
      </c>
      <c r="AC63" s="180">
        <f t="shared" si="38"/>
        <v>0.01</v>
      </c>
      <c r="AD63" s="180">
        <f t="shared" si="39"/>
        <v>0</v>
      </c>
      <c r="AE63" s="179">
        <f t="shared" si="40"/>
        <v>0</v>
      </c>
      <c r="AF63" s="179">
        <f t="shared" si="41"/>
        <v>0</v>
      </c>
      <c r="AG63" s="181" t="s">
        <v>204</v>
      </c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</row>
    <row r="64" spans="1:60" outlineLevel="2" x14ac:dyDescent="0.2">
      <c r="A64" s="170">
        <v>46</v>
      </c>
      <c r="B64" s="171" t="s">
        <v>234</v>
      </c>
      <c r="C64" s="194" t="s">
        <v>235</v>
      </c>
      <c r="D64" s="172" t="s">
        <v>150</v>
      </c>
      <c r="E64" s="173">
        <v>36</v>
      </c>
      <c r="F64" s="174"/>
      <c r="G64" s="175">
        <f t="shared" si="28"/>
        <v>0</v>
      </c>
      <c r="H64" s="176"/>
      <c r="I64" s="177">
        <f t="shared" si="29"/>
        <v>0</v>
      </c>
      <c r="J64" s="174"/>
      <c r="K64" s="175">
        <f t="shared" si="30"/>
        <v>0</v>
      </c>
      <c r="L64" s="175">
        <v>21</v>
      </c>
      <c r="M64" s="175">
        <f t="shared" si="31"/>
        <v>0</v>
      </c>
      <c r="N64" s="173">
        <v>1.3999999999999999E-4</v>
      </c>
      <c r="O64" s="173">
        <f t="shared" si="32"/>
        <v>0.01</v>
      </c>
      <c r="P64" s="173">
        <v>0</v>
      </c>
      <c r="Q64" s="173">
        <f t="shared" si="33"/>
        <v>0</v>
      </c>
      <c r="R64" s="175" t="s">
        <v>203</v>
      </c>
      <c r="S64" s="175" t="s">
        <v>112</v>
      </c>
      <c r="T64" s="178" t="s">
        <v>113</v>
      </c>
      <c r="U64" s="158">
        <v>0</v>
      </c>
      <c r="V64" s="158">
        <f t="shared" si="34"/>
        <v>0</v>
      </c>
      <c r="W64" s="158"/>
      <c r="X64" s="158" t="s">
        <v>78</v>
      </c>
      <c r="Y64" s="158" t="s">
        <v>115</v>
      </c>
      <c r="Z64" s="179">
        <f t="shared" si="35"/>
        <v>0</v>
      </c>
      <c r="AA64" s="179">
        <f t="shared" si="36"/>
        <v>0</v>
      </c>
      <c r="AB64" s="179">
        <f t="shared" si="37"/>
        <v>0</v>
      </c>
      <c r="AC64" s="180">
        <f t="shared" si="38"/>
        <v>0.01</v>
      </c>
      <c r="AD64" s="180">
        <f t="shared" si="39"/>
        <v>0</v>
      </c>
      <c r="AE64" s="179">
        <f t="shared" si="40"/>
        <v>0</v>
      </c>
      <c r="AF64" s="179">
        <f t="shared" si="41"/>
        <v>0</v>
      </c>
      <c r="AG64" s="181" t="s">
        <v>204</v>
      </c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</row>
    <row r="65" spans="1:60" outlineLevel="2" x14ac:dyDescent="0.2">
      <c r="A65" s="170">
        <v>48</v>
      </c>
      <c r="B65" s="171" t="s">
        <v>236</v>
      </c>
      <c r="C65" s="194" t="s">
        <v>237</v>
      </c>
      <c r="D65" s="172" t="s">
        <v>150</v>
      </c>
      <c r="E65" s="173">
        <v>23</v>
      </c>
      <c r="F65" s="174"/>
      <c r="G65" s="175">
        <f t="shared" si="28"/>
        <v>0</v>
      </c>
      <c r="H65" s="176"/>
      <c r="I65" s="177">
        <f t="shared" si="29"/>
        <v>0</v>
      </c>
      <c r="J65" s="174"/>
      <c r="K65" s="175">
        <f t="shared" si="30"/>
        <v>0</v>
      </c>
      <c r="L65" s="175">
        <v>21</v>
      </c>
      <c r="M65" s="175">
        <f t="shared" si="31"/>
        <v>0</v>
      </c>
      <c r="N65" s="173">
        <v>0</v>
      </c>
      <c r="O65" s="173">
        <f t="shared" si="32"/>
        <v>0</v>
      </c>
      <c r="P65" s="173">
        <v>0</v>
      </c>
      <c r="Q65" s="173">
        <f t="shared" si="33"/>
        <v>0</v>
      </c>
      <c r="R65" s="175" t="s">
        <v>203</v>
      </c>
      <c r="S65" s="175" t="s">
        <v>112</v>
      </c>
      <c r="T65" s="178" t="s">
        <v>113</v>
      </c>
      <c r="U65" s="158">
        <v>0</v>
      </c>
      <c r="V65" s="158">
        <f t="shared" si="34"/>
        <v>0</v>
      </c>
      <c r="W65" s="158"/>
      <c r="X65" s="158" t="s">
        <v>78</v>
      </c>
      <c r="Y65" s="158" t="s">
        <v>115</v>
      </c>
      <c r="Z65" s="179">
        <f t="shared" si="35"/>
        <v>0</v>
      </c>
      <c r="AA65" s="179">
        <f t="shared" si="36"/>
        <v>0</v>
      </c>
      <c r="AB65" s="179">
        <f t="shared" si="37"/>
        <v>0</v>
      </c>
      <c r="AC65" s="180">
        <f t="shared" si="38"/>
        <v>0</v>
      </c>
      <c r="AD65" s="180">
        <f t="shared" si="39"/>
        <v>0</v>
      </c>
      <c r="AE65" s="179">
        <f t="shared" si="40"/>
        <v>0</v>
      </c>
      <c r="AF65" s="179">
        <f t="shared" si="41"/>
        <v>0</v>
      </c>
      <c r="AG65" s="181" t="s">
        <v>204</v>
      </c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</row>
    <row r="66" spans="1:60" outlineLevel="2" x14ac:dyDescent="0.2">
      <c r="A66" s="170">
        <v>50</v>
      </c>
      <c r="B66" s="171" t="s">
        <v>238</v>
      </c>
      <c r="C66" s="194" t="s">
        <v>239</v>
      </c>
      <c r="D66" s="172" t="s">
        <v>119</v>
      </c>
      <c r="E66" s="173">
        <v>730</v>
      </c>
      <c r="F66" s="174"/>
      <c r="G66" s="175">
        <f t="shared" si="28"/>
        <v>0</v>
      </c>
      <c r="H66" s="176"/>
      <c r="I66" s="177">
        <f t="shared" si="29"/>
        <v>0</v>
      </c>
      <c r="J66" s="174"/>
      <c r="K66" s="175">
        <f t="shared" si="30"/>
        <v>0</v>
      </c>
      <c r="L66" s="175">
        <v>21</v>
      </c>
      <c r="M66" s="175">
        <f t="shared" si="31"/>
        <v>0</v>
      </c>
      <c r="N66" s="173">
        <v>6.0000000000000002E-5</v>
      </c>
      <c r="O66" s="173">
        <f t="shared" si="32"/>
        <v>0.04</v>
      </c>
      <c r="P66" s="173">
        <v>0</v>
      </c>
      <c r="Q66" s="173">
        <f t="shared" si="33"/>
        <v>0</v>
      </c>
      <c r="R66" s="175" t="s">
        <v>203</v>
      </c>
      <c r="S66" s="175" t="s">
        <v>112</v>
      </c>
      <c r="T66" s="178" t="s">
        <v>113</v>
      </c>
      <c r="U66" s="158">
        <v>0</v>
      </c>
      <c r="V66" s="158">
        <f t="shared" si="34"/>
        <v>0</v>
      </c>
      <c r="W66" s="158"/>
      <c r="X66" s="158" t="s">
        <v>78</v>
      </c>
      <c r="Y66" s="158" t="s">
        <v>115</v>
      </c>
      <c r="Z66" s="179">
        <f t="shared" si="35"/>
        <v>0</v>
      </c>
      <c r="AA66" s="179">
        <f t="shared" si="36"/>
        <v>0</v>
      </c>
      <c r="AB66" s="179">
        <f t="shared" si="37"/>
        <v>0</v>
      </c>
      <c r="AC66" s="180">
        <f t="shared" si="38"/>
        <v>0.04</v>
      </c>
      <c r="AD66" s="180">
        <f t="shared" si="39"/>
        <v>0</v>
      </c>
      <c r="AE66" s="179">
        <f t="shared" si="40"/>
        <v>0</v>
      </c>
      <c r="AF66" s="179">
        <f t="shared" si="41"/>
        <v>0</v>
      </c>
      <c r="AG66" s="181" t="s">
        <v>204</v>
      </c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</row>
    <row r="67" spans="1:60" outlineLevel="2" x14ac:dyDescent="0.2">
      <c r="A67" s="170">
        <v>52</v>
      </c>
      <c r="B67" s="171" t="s">
        <v>240</v>
      </c>
      <c r="C67" s="194" t="s">
        <v>241</v>
      </c>
      <c r="D67" s="172" t="s">
        <v>209</v>
      </c>
      <c r="E67" s="173">
        <v>1</v>
      </c>
      <c r="F67" s="174"/>
      <c r="G67" s="175">
        <f t="shared" si="28"/>
        <v>0</v>
      </c>
      <c r="H67" s="176"/>
      <c r="I67" s="177">
        <f t="shared" si="29"/>
        <v>0</v>
      </c>
      <c r="J67" s="174"/>
      <c r="K67" s="175">
        <f t="shared" si="30"/>
        <v>0</v>
      </c>
      <c r="L67" s="175">
        <v>21</v>
      </c>
      <c r="M67" s="175">
        <f t="shared" si="31"/>
        <v>0</v>
      </c>
      <c r="N67" s="173">
        <v>0</v>
      </c>
      <c r="O67" s="173">
        <f t="shared" si="32"/>
        <v>0</v>
      </c>
      <c r="P67" s="173">
        <v>0</v>
      </c>
      <c r="Q67" s="173">
        <f t="shared" si="33"/>
        <v>0</v>
      </c>
      <c r="R67" s="175"/>
      <c r="S67" s="175" t="s">
        <v>133</v>
      </c>
      <c r="T67" s="178" t="s">
        <v>139</v>
      </c>
      <c r="U67" s="158">
        <v>0</v>
      </c>
      <c r="V67" s="158">
        <f t="shared" si="34"/>
        <v>0</v>
      </c>
      <c r="W67" s="158"/>
      <c r="X67" s="158" t="s">
        <v>78</v>
      </c>
      <c r="Y67" s="158" t="s">
        <v>115</v>
      </c>
      <c r="Z67" s="179">
        <f t="shared" si="35"/>
        <v>0</v>
      </c>
      <c r="AA67" s="179">
        <f t="shared" si="36"/>
        <v>0</v>
      </c>
      <c r="AB67" s="179">
        <f t="shared" si="37"/>
        <v>0</v>
      </c>
      <c r="AC67" s="180">
        <f t="shared" si="38"/>
        <v>0</v>
      </c>
      <c r="AD67" s="180">
        <f t="shared" si="39"/>
        <v>0</v>
      </c>
      <c r="AE67" s="179">
        <f t="shared" si="40"/>
        <v>0</v>
      </c>
      <c r="AF67" s="179">
        <f t="shared" si="41"/>
        <v>0</v>
      </c>
      <c r="AG67" s="181" t="s">
        <v>204</v>
      </c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</row>
    <row r="68" spans="1:60" outlineLevel="2" x14ac:dyDescent="0.2">
      <c r="A68" s="170">
        <v>56</v>
      </c>
      <c r="B68" s="171" t="s">
        <v>242</v>
      </c>
      <c r="C68" s="194" t="s">
        <v>243</v>
      </c>
      <c r="D68" s="172" t="s">
        <v>244</v>
      </c>
      <c r="E68" s="173">
        <v>2</v>
      </c>
      <c r="F68" s="174"/>
      <c r="G68" s="175">
        <f t="shared" si="28"/>
        <v>0</v>
      </c>
      <c r="H68" s="176"/>
      <c r="I68" s="177">
        <f t="shared" si="29"/>
        <v>0</v>
      </c>
      <c r="J68" s="174"/>
      <c r="K68" s="175">
        <f t="shared" si="30"/>
        <v>0</v>
      </c>
      <c r="L68" s="175">
        <v>21</v>
      </c>
      <c r="M68" s="175">
        <f t="shared" si="31"/>
        <v>0</v>
      </c>
      <c r="N68" s="173">
        <v>0</v>
      </c>
      <c r="O68" s="173">
        <f t="shared" si="32"/>
        <v>0</v>
      </c>
      <c r="P68" s="173">
        <v>0</v>
      </c>
      <c r="Q68" s="173">
        <f t="shared" si="33"/>
        <v>0</v>
      </c>
      <c r="R68" s="175" t="s">
        <v>203</v>
      </c>
      <c r="S68" s="175" t="s">
        <v>112</v>
      </c>
      <c r="T68" s="178" t="s">
        <v>113</v>
      </c>
      <c r="U68" s="158">
        <v>0</v>
      </c>
      <c r="V68" s="158">
        <f t="shared" si="34"/>
        <v>0</v>
      </c>
      <c r="W68" s="158"/>
      <c r="X68" s="158" t="s">
        <v>78</v>
      </c>
      <c r="Y68" s="158" t="s">
        <v>115</v>
      </c>
      <c r="Z68" s="179">
        <f t="shared" si="35"/>
        <v>0</v>
      </c>
      <c r="AA68" s="179">
        <f t="shared" si="36"/>
        <v>0</v>
      </c>
      <c r="AB68" s="179">
        <f t="shared" si="37"/>
        <v>0</v>
      </c>
      <c r="AC68" s="180">
        <f t="shared" si="38"/>
        <v>0</v>
      </c>
      <c r="AD68" s="180">
        <f t="shared" si="39"/>
        <v>0</v>
      </c>
      <c r="AE68" s="179">
        <f t="shared" si="40"/>
        <v>0</v>
      </c>
      <c r="AF68" s="179">
        <f t="shared" si="41"/>
        <v>0</v>
      </c>
      <c r="AG68" s="181" t="s">
        <v>204</v>
      </c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</row>
    <row r="69" spans="1:60" outlineLevel="2" x14ac:dyDescent="0.2">
      <c r="A69" s="170">
        <v>57</v>
      </c>
      <c r="B69" s="171" t="s">
        <v>245</v>
      </c>
      <c r="C69" s="194" t="s">
        <v>246</v>
      </c>
      <c r="D69" s="172" t="s">
        <v>132</v>
      </c>
      <c r="E69" s="173">
        <v>1</v>
      </c>
      <c r="F69" s="174"/>
      <c r="G69" s="175">
        <f t="shared" si="28"/>
        <v>0</v>
      </c>
      <c r="H69" s="176"/>
      <c r="I69" s="177">
        <f t="shared" si="29"/>
        <v>0</v>
      </c>
      <c r="J69" s="174"/>
      <c r="K69" s="175">
        <f t="shared" si="30"/>
        <v>0</v>
      </c>
      <c r="L69" s="175">
        <v>21</v>
      </c>
      <c r="M69" s="175">
        <f t="shared" si="31"/>
        <v>0</v>
      </c>
      <c r="N69" s="173">
        <v>0</v>
      </c>
      <c r="O69" s="173">
        <f t="shared" si="32"/>
        <v>0</v>
      </c>
      <c r="P69" s="173">
        <v>0</v>
      </c>
      <c r="Q69" s="173">
        <f t="shared" si="33"/>
        <v>0</v>
      </c>
      <c r="R69" s="175"/>
      <c r="S69" s="175" t="s">
        <v>133</v>
      </c>
      <c r="T69" s="178" t="s">
        <v>139</v>
      </c>
      <c r="U69" s="158">
        <v>0</v>
      </c>
      <c r="V69" s="158">
        <f t="shared" si="34"/>
        <v>0</v>
      </c>
      <c r="W69" s="158"/>
      <c r="X69" s="158" t="s">
        <v>78</v>
      </c>
      <c r="Y69" s="158" t="s">
        <v>115</v>
      </c>
      <c r="Z69" s="179">
        <f t="shared" si="35"/>
        <v>0</v>
      </c>
      <c r="AA69" s="179">
        <f t="shared" si="36"/>
        <v>0</v>
      </c>
      <c r="AB69" s="179">
        <f t="shared" si="37"/>
        <v>0</v>
      </c>
      <c r="AC69" s="180">
        <f t="shared" si="38"/>
        <v>0</v>
      </c>
      <c r="AD69" s="180">
        <f t="shared" si="39"/>
        <v>0</v>
      </c>
      <c r="AE69" s="179">
        <f t="shared" si="40"/>
        <v>0</v>
      </c>
      <c r="AF69" s="179">
        <f t="shared" si="41"/>
        <v>0</v>
      </c>
      <c r="AG69" s="181" t="s">
        <v>204</v>
      </c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</row>
    <row r="70" spans="1:60" outlineLevel="1" x14ac:dyDescent="0.2">
      <c r="A70" s="162" t="s">
        <v>107</v>
      </c>
      <c r="B70" s="163" t="s">
        <v>79</v>
      </c>
      <c r="C70" s="193" t="s">
        <v>80</v>
      </c>
      <c r="D70" s="164"/>
      <c r="E70" s="165"/>
      <c r="F70" s="166"/>
      <c r="G70" s="166">
        <f>SUM(AF71:AF80)</f>
        <v>0</v>
      </c>
      <c r="H70" s="167"/>
      <c r="I70" s="168">
        <f>SUM(Z71:Z80)</f>
        <v>0</v>
      </c>
      <c r="J70" s="166"/>
      <c r="K70" s="166">
        <f>SUM(AA71:AA80)</f>
        <v>0</v>
      </c>
      <c r="L70" s="166"/>
      <c r="M70" s="166">
        <f>SUM(AB71:AB80)</f>
        <v>0</v>
      </c>
      <c r="N70" s="165"/>
      <c r="O70" s="165">
        <f>SUM(AC71:AC80)</f>
        <v>0</v>
      </c>
      <c r="P70" s="165"/>
      <c r="Q70" s="165">
        <f>SUM(AD71:AD80)</f>
        <v>0</v>
      </c>
      <c r="R70" s="166"/>
      <c r="S70" s="166"/>
      <c r="T70" s="169"/>
      <c r="U70" s="161"/>
      <c r="V70" s="161">
        <f>SUM(AE71:AE80)</f>
        <v>0</v>
      </c>
      <c r="W70" s="161"/>
      <c r="X70" s="161"/>
      <c r="Y70" s="161"/>
      <c r="Z70" s="181"/>
      <c r="AA70" s="181"/>
      <c r="AB70" s="181"/>
      <c r="AC70" s="181"/>
      <c r="AD70" s="181"/>
      <c r="AE70" s="181"/>
      <c r="AF70" s="181"/>
      <c r="AG70" s="181" t="s">
        <v>108</v>
      </c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</row>
    <row r="71" spans="1:60" outlineLevel="2" x14ac:dyDescent="0.2">
      <c r="A71" s="170">
        <v>58</v>
      </c>
      <c r="B71" s="171" t="s">
        <v>247</v>
      </c>
      <c r="C71" s="194" t="s">
        <v>248</v>
      </c>
      <c r="D71" s="172" t="s">
        <v>132</v>
      </c>
      <c r="E71" s="173">
        <v>1</v>
      </c>
      <c r="F71" s="174"/>
      <c r="G71" s="175">
        <f>ROUND(E71*F71,2)</f>
        <v>0</v>
      </c>
      <c r="H71" s="176"/>
      <c r="I71" s="177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133</v>
      </c>
      <c r="T71" s="178" t="s">
        <v>139</v>
      </c>
      <c r="U71" s="158">
        <v>0</v>
      </c>
      <c r="V71" s="158">
        <f>ROUND(E71*U71,2)</f>
        <v>0</v>
      </c>
      <c r="W71" s="158"/>
      <c r="X71" s="158" t="s">
        <v>80</v>
      </c>
      <c r="Y71" s="158" t="s">
        <v>115</v>
      </c>
      <c r="Z71" s="179">
        <f>I71</f>
        <v>0</v>
      </c>
      <c r="AA71" s="179">
        <f>K71</f>
        <v>0</v>
      </c>
      <c r="AB71" s="179">
        <f>M71</f>
        <v>0</v>
      </c>
      <c r="AC71" s="180">
        <f>O71</f>
        <v>0</v>
      </c>
      <c r="AD71" s="180">
        <f>Q71</f>
        <v>0</v>
      </c>
      <c r="AE71" s="179">
        <f>V71</f>
        <v>0</v>
      </c>
      <c r="AF71" s="179">
        <f>G71</f>
        <v>0</v>
      </c>
      <c r="AG71" s="181" t="s">
        <v>249</v>
      </c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</row>
    <row r="72" spans="1:60" outlineLevel="2" x14ac:dyDescent="0.2">
      <c r="A72" s="170">
        <v>59</v>
      </c>
      <c r="B72" s="171" t="s">
        <v>250</v>
      </c>
      <c r="C72" s="194" t="s">
        <v>251</v>
      </c>
      <c r="D72" s="172" t="s">
        <v>132</v>
      </c>
      <c r="E72" s="173">
        <v>1</v>
      </c>
      <c r="F72" s="174"/>
      <c r="G72" s="175">
        <f>ROUND(E72*F72,2)</f>
        <v>0</v>
      </c>
      <c r="H72" s="176"/>
      <c r="I72" s="177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133</v>
      </c>
      <c r="T72" s="178" t="s">
        <v>139</v>
      </c>
      <c r="U72" s="158">
        <v>0</v>
      </c>
      <c r="V72" s="158">
        <f>ROUND(E72*U72,2)</f>
        <v>0</v>
      </c>
      <c r="W72" s="158"/>
      <c r="X72" s="158" t="s">
        <v>80</v>
      </c>
      <c r="Y72" s="158" t="s">
        <v>115</v>
      </c>
      <c r="Z72" s="179">
        <f>I72</f>
        <v>0</v>
      </c>
      <c r="AA72" s="179">
        <f>K72</f>
        <v>0</v>
      </c>
      <c r="AB72" s="179">
        <f>M72</f>
        <v>0</v>
      </c>
      <c r="AC72" s="180">
        <f>O72</f>
        <v>0</v>
      </c>
      <c r="AD72" s="180">
        <f>Q72</f>
        <v>0</v>
      </c>
      <c r="AE72" s="179">
        <f>V72</f>
        <v>0</v>
      </c>
      <c r="AF72" s="179">
        <f>G72</f>
        <v>0</v>
      </c>
      <c r="AG72" s="181" t="s">
        <v>249</v>
      </c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</row>
    <row r="73" spans="1:60" outlineLevel="2" x14ac:dyDescent="0.2">
      <c r="A73" s="170">
        <v>60</v>
      </c>
      <c r="B73" s="171" t="s">
        <v>252</v>
      </c>
      <c r="C73" s="194" t="s">
        <v>253</v>
      </c>
      <c r="D73" s="172" t="s">
        <v>132</v>
      </c>
      <c r="E73" s="173">
        <v>1</v>
      </c>
      <c r="F73" s="174"/>
      <c r="G73" s="175">
        <f>ROUND(E73*F73,2)</f>
        <v>0</v>
      </c>
      <c r="H73" s="176"/>
      <c r="I73" s="177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133</v>
      </c>
      <c r="T73" s="178" t="s">
        <v>139</v>
      </c>
      <c r="U73" s="158">
        <v>0</v>
      </c>
      <c r="V73" s="158">
        <f>ROUND(E73*U73,2)</f>
        <v>0</v>
      </c>
      <c r="W73" s="158"/>
      <c r="X73" s="158" t="s">
        <v>80</v>
      </c>
      <c r="Y73" s="158" t="s">
        <v>115</v>
      </c>
      <c r="Z73" s="179">
        <f>I73</f>
        <v>0</v>
      </c>
      <c r="AA73" s="179">
        <f>K73</f>
        <v>0</v>
      </c>
      <c r="AB73" s="179">
        <f>M73</f>
        <v>0</v>
      </c>
      <c r="AC73" s="180">
        <f>O73</f>
        <v>0</v>
      </c>
      <c r="AD73" s="180">
        <f>Q73</f>
        <v>0</v>
      </c>
      <c r="AE73" s="179">
        <f>V73</f>
        <v>0</v>
      </c>
      <c r="AF73" s="179">
        <f>G73</f>
        <v>0</v>
      </c>
      <c r="AG73" s="181" t="s">
        <v>249</v>
      </c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</row>
    <row r="74" spans="1:60" outlineLevel="2" x14ac:dyDescent="0.2">
      <c r="A74" s="182">
        <v>61</v>
      </c>
      <c r="B74" s="183" t="s">
        <v>254</v>
      </c>
      <c r="C74" s="195" t="s">
        <v>255</v>
      </c>
      <c r="D74" s="184" t="s">
        <v>256</v>
      </c>
      <c r="E74" s="185">
        <v>1</v>
      </c>
      <c r="F74" s="186"/>
      <c r="G74" s="187">
        <f>ROUND(E74*F74,2)</f>
        <v>0</v>
      </c>
      <c r="H74" s="188"/>
      <c r="I74" s="189">
        <f>ROUND(E74*H74,2)</f>
        <v>0</v>
      </c>
      <c r="J74" s="186"/>
      <c r="K74" s="187">
        <f>ROUND(E74*J74,2)</f>
        <v>0</v>
      </c>
      <c r="L74" s="187">
        <v>21</v>
      </c>
      <c r="M74" s="187">
        <f>G74*(1+L74/100)</f>
        <v>0</v>
      </c>
      <c r="N74" s="185">
        <v>0</v>
      </c>
      <c r="O74" s="185">
        <f>ROUND(E74*N74,2)</f>
        <v>0</v>
      </c>
      <c r="P74" s="185">
        <v>0</v>
      </c>
      <c r="Q74" s="185">
        <f>ROUND(E74*P74,2)</f>
        <v>0</v>
      </c>
      <c r="R74" s="187"/>
      <c r="S74" s="187" t="s">
        <v>112</v>
      </c>
      <c r="T74" s="190" t="s">
        <v>139</v>
      </c>
      <c r="U74" s="158">
        <v>0</v>
      </c>
      <c r="V74" s="158">
        <f>ROUND(E74*U74,2)</f>
        <v>0</v>
      </c>
      <c r="W74" s="158"/>
      <c r="X74" s="158" t="s">
        <v>80</v>
      </c>
      <c r="Y74" s="158" t="s">
        <v>115</v>
      </c>
      <c r="Z74" s="179">
        <f>I74</f>
        <v>0</v>
      </c>
      <c r="AA74" s="179">
        <f>K74</f>
        <v>0</v>
      </c>
      <c r="AB74" s="179">
        <f>M74</f>
        <v>0</v>
      </c>
      <c r="AC74" s="180">
        <f>O74</f>
        <v>0</v>
      </c>
      <c r="AD74" s="180">
        <f>Q74</f>
        <v>0</v>
      </c>
      <c r="AE74" s="179">
        <f>V74</f>
        <v>0</v>
      </c>
      <c r="AF74" s="179">
        <f>G74</f>
        <v>0</v>
      </c>
      <c r="AG74" s="181" t="s">
        <v>249</v>
      </c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</row>
    <row r="75" spans="1:60" ht="22.5" outlineLevel="3" x14ac:dyDescent="0.2">
      <c r="A75" s="155"/>
      <c r="B75" s="156"/>
      <c r="C75" s="277" t="s">
        <v>257</v>
      </c>
      <c r="D75" s="278"/>
      <c r="E75" s="278"/>
      <c r="F75" s="278"/>
      <c r="G75" s="278"/>
      <c r="H75" s="159"/>
      <c r="I75" s="160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81"/>
      <c r="AA75" s="181"/>
      <c r="AB75" s="181"/>
      <c r="AC75" s="181"/>
      <c r="AD75" s="181"/>
      <c r="AE75" s="181"/>
      <c r="AF75" s="181"/>
      <c r="AG75" s="181" t="s">
        <v>143</v>
      </c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91" t="str">
        <f>C75</f>
        <v>Náklady na vyhotovení dokumentace skutečného provedení stavby a její předání objednateli v, požadované formě a požadovaném počtu.</v>
      </c>
      <c r="BB75" s="181"/>
      <c r="BC75" s="181"/>
      <c r="BD75" s="181"/>
      <c r="BE75" s="181"/>
      <c r="BF75" s="181"/>
      <c r="BG75" s="181"/>
      <c r="BH75" s="181"/>
    </row>
    <row r="76" spans="1:60" outlineLevel="2" x14ac:dyDescent="0.2">
      <c r="A76" s="170">
        <v>62</v>
      </c>
      <c r="B76" s="171" t="s">
        <v>258</v>
      </c>
      <c r="C76" s="194" t="s">
        <v>259</v>
      </c>
      <c r="D76" s="172" t="s">
        <v>260</v>
      </c>
      <c r="E76" s="173">
        <v>0.2</v>
      </c>
      <c r="F76" s="174"/>
      <c r="G76" s="175">
        <f>ROUND(E76*F76,2)</f>
        <v>0</v>
      </c>
      <c r="H76" s="176"/>
      <c r="I76" s="177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133</v>
      </c>
      <c r="T76" s="178" t="s">
        <v>139</v>
      </c>
      <c r="U76" s="158">
        <v>0</v>
      </c>
      <c r="V76" s="158">
        <f>ROUND(E76*U76,2)</f>
        <v>0</v>
      </c>
      <c r="W76" s="158"/>
      <c r="X76" s="158" t="s">
        <v>80</v>
      </c>
      <c r="Y76" s="158" t="s">
        <v>115</v>
      </c>
      <c r="Z76" s="179">
        <f>I76</f>
        <v>0</v>
      </c>
      <c r="AA76" s="179">
        <f>K76</f>
        <v>0</v>
      </c>
      <c r="AB76" s="179">
        <f>M76</f>
        <v>0</v>
      </c>
      <c r="AC76" s="180">
        <f>O76</f>
        <v>0</v>
      </c>
      <c r="AD76" s="180">
        <f>Q76</f>
        <v>0</v>
      </c>
      <c r="AE76" s="179">
        <f>V76</f>
        <v>0</v>
      </c>
      <c r="AF76" s="179">
        <f>G76</f>
        <v>0</v>
      </c>
      <c r="AG76" s="181" t="s">
        <v>249</v>
      </c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</row>
    <row r="77" spans="1:60" outlineLevel="2" x14ac:dyDescent="0.2">
      <c r="A77" s="170">
        <v>63</v>
      </c>
      <c r="B77" s="171" t="s">
        <v>261</v>
      </c>
      <c r="C77" s="194" t="s">
        <v>262</v>
      </c>
      <c r="D77" s="172" t="s">
        <v>132</v>
      </c>
      <c r="E77" s="173">
        <v>1</v>
      </c>
      <c r="F77" s="174"/>
      <c r="G77" s="175">
        <f>ROUND(E77*F77,2)</f>
        <v>0</v>
      </c>
      <c r="H77" s="176"/>
      <c r="I77" s="177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133</v>
      </c>
      <c r="T77" s="178" t="s">
        <v>139</v>
      </c>
      <c r="U77" s="158">
        <v>0</v>
      </c>
      <c r="V77" s="158">
        <f>ROUND(E77*U77,2)</f>
        <v>0</v>
      </c>
      <c r="W77" s="158"/>
      <c r="X77" s="158" t="s">
        <v>80</v>
      </c>
      <c r="Y77" s="158" t="s">
        <v>115</v>
      </c>
      <c r="Z77" s="179">
        <f>I77</f>
        <v>0</v>
      </c>
      <c r="AA77" s="179">
        <f>K77</f>
        <v>0</v>
      </c>
      <c r="AB77" s="179">
        <f>M77</f>
        <v>0</v>
      </c>
      <c r="AC77" s="180">
        <f>O77</f>
        <v>0</v>
      </c>
      <c r="AD77" s="180">
        <f>Q77</f>
        <v>0</v>
      </c>
      <c r="AE77" s="179">
        <f>V77</f>
        <v>0</v>
      </c>
      <c r="AF77" s="179">
        <f>G77</f>
        <v>0</v>
      </c>
      <c r="AG77" s="181" t="s">
        <v>249</v>
      </c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</row>
    <row r="78" spans="1:60" outlineLevel="2" x14ac:dyDescent="0.2">
      <c r="A78" s="170">
        <v>64</v>
      </c>
      <c r="B78" s="171" t="s">
        <v>263</v>
      </c>
      <c r="C78" s="194" t="s">
        <v>264</v>
      </c>
      <c r="D78" s="172" t="s">
        <v>265</v>
      </c>
      <c r="E78" s="173">
        <v>1</v>
      </c>
      <c r="F78" s="174"/>
      <c r="G78" s="175">
        <f>ROUND(E78*F78,2)</f>
        <v>0</v>
      </c>
      <c r="H78" s="176"/>
      <c r="I78" s="177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133</v>
      </c>
      <c r="T78" s="178" t="s">
        <v>139</v>
      </c>
      <c r="U78" s="158">
        <v>0</v>
      </c>
      <c r="V78" s="158">
        <f>ROUND(E78*U78,2)</f>
        <v>0</v>
      </c>
      <c r="W78" s="158"/>
      <c r="X78" s="158" t="s">
        <v>80</v>
      </c>
      <c r="Y78" s="158" t="s">
        <v>115</v>
      </c>
      <c r="Z78" s="179">
        <f>I78</f>
        <v>0</v>
      </c>
      <c r="AA78" s="179">
        <f>K78</f>
        <v>0</v>
      </c>
      <c r="AB78" s="179">
        <f>M78</f>
        <v>0</v>
      </c>
      <c r="AC78" s="180">
        <f>O78</f>
        <v>0</v>
      </c>
      <c r="AD78" s="180">
        <f>Q78</f>
        <v>0</v>
      </c>
      <c r="AE78" s="179">
        <f>V78</f>
        <v>0</v>
      </c>
      <c r="AF78" s="179">
        <f>G78</f>
        <v>0</v>
      </c>
      <c r="AG78" s="181" t="s">
        <v>249</v>
      </c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</row>
    <row r="79" spans="1:60" outlineLevel="2" x14ac:dyDescent="0.2">
      <c r="A79" s="170">
        <v>65</v>
      </c>
      <c r="B79" s="171" t="s">
        <v>266</v>
      </c>
      <c r="C79" s="194" t="s">
        <v>267</v>
      </c>
      <c r="D79" s="172" t="s">
        <v>132</v>
      </c>
      <c r="E79" s="173">
        <v>1</v>
      </c>
      <c r="F79" s="174"/>
      <c r="G79" s="175">
        <f>ROUND(E79*F79,2)</f>
        <v>0</v>
      </c>
      <c r="H79" s="176"/>
      <c r="I79" s="177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133</v>
      </c>
      <c r="T79" s="178" t="s">
        <v>139</v>
      </c>
      <c r="U79" s="158">
        <v>0</v>
      </c>
      <c r="V79" s="158">
        <f>ROUND(E79*U79,2)</f>
        <v>0</v>
      </c>
      <c r="W79" s="158"/>
      <c r="X79" s="158" t="s">
        <v>80</v>
      </c>
      <c r="Y79" s="158" t="s">
        <v>115</v>
      </c>
      <c r="Z79" s="179">
        <f>I79</f>
        <v>0</v>
      </c>
      <c r="AA79" s="179">
        <f>K79</f>
        <v>0</v>
      </c>
      <c r="AB79" s="179">
        <f>M79</f>
        <v>0</v>
      </c>
      <c r="AC79" s="180">
        <f>O79</f>
        <v>0</v>
      </c>
      <c r="AD79" s="180">
        <f>Q79</f>
        <v>0</v>
      </c>
      <c r="AE79" s="179">
        <f>V79</f>
        <v>0</v>
      </c>
      <c r="AF79" s="179">
        <f>G79</f>
        <v>0</v>
      </c>
      <c r="AG79" s="181" t="s">
        <v>249</v>
      </c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</row>
    <row r="80" spans="1:60" outlineLevel="2" x14ac:dyDescent="0.2">
      <c r="A80" s="182">
        <v>66</v>
      </c>
      <c r="B80" s="183" t="s">
        <v>268</v>
      </c>
      <c r="C80" s="195" t="s">
        <v>269</v>
      </c>
      <c r="D80" s="184" t="s">
        <v>132</v>
      </c>
      <c r="E80" s="185">
        <v>1</v>
      </c>
      <c r="F80" s="186"/>
      <c r="G80" s="187">
        <f>ROUND(E80*F80,2)</f>
        <v>0</v>
      </c>
      <c r="H80" s="188"/>
      <c r="I80" s="189">
        <f>ROUND(E80*H80,2)</f>
        <v>0</v>
      </c>
      <c r="J80" s="186"/>
      <c r="K80" s="187">
        <f>ROUND(E80*J80,2)</f>
        <v>0</v>
      </c>
      <c r="L80" s="187">
        <v>21</v>
      </c>
      <c r="M80" s="187">
        <f>G80*(1+L80/100)</f>
        <v>0</v>
      </c>
      <c r="N80" s="185">
        <v>0</v>
      </c>
      <c r="O80" s="185">
        <f>ROUND(E80*N80,2)</f>
        <v>0</v>
      </c>
      <c r="P80" s="185">
        <v>0</v>
      </c>
      <c r="Q80" s="185">
        <f>ROUND(E80*P80,2)</f>
        <v>0</v>
      </c>
      <c r="R80" s="187"/>
      <c r="S80" s="187" t="s">
        <v>133</v>
      </c>
      <c r="T80" s="190" t="s">
        <v>139</v>
      </c>
      <c r="U80" s="158">
        <v>0</v>
      </c>
      <c r="V80" s="158">
        <f>ROUND(E80*U80,2)</f>
        <v>0</v>
      </c>
      <c r="W80" s="158"/>
      <c r="X80" s="158" t="s">
        <v>80</v>
      </c>
      <c r="Y80" s="158" t="s">
        <v>115</v>
      </c>
      <c r="Z80" s="179">
        <f>I80</f>
        <v>0</v>
      </c>
      <c r="AA80" s="179">
        <f>K80</f>
        <v>0</v>
      </c>
      <c r="AB80" s="179">
        <f>M80</f>
        <v>0</v>
      </c>
      <c r="AC80" s="180">
        <f>O80</f>
        <v>0</v>
      </c>
      <c r="AD80" s="180">
        <f>Q80</f>
        <v>0</v>
      </c>
      <c r="AE80" s="179">
        <f>V80</f>
        <v>0</v>
      </c>
      <c r="AF80" s="179">
        <f>G80</f>
        <v>0</v>
      </c>
      <c r="AG80" s="181" t="s">
        <v>249</v>
      </c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</row>
    <row r="81" spans="1:33" x14ac:dyDescent="0.2">
      <c r="A81" s="3"/>
      <c r="B81" s="4"/>
      <c r="C81" s="19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93</v>
      </c>
    </row>
    <row r="82" spans="1:33" x14ac:dyDescent="0.2">
      <c r="A82" s="151"/>
      <c r="B82" s="152" t="s">
        <v>31</v>
      </c>
      <c r="C82" s="197"/>
      <c r="D82" s="153"/>
      <c r="E82" s="154"/>
      <c r="F82" s="154"/>
      <c r="G82" s="192">
        <f>G8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270</v>
      </c>
    </row>
    <row r="83" spans="1:33" x14ac:dyDescent="0.2">
      <c r="A83" s="3"/>
      <c r="B83" s="4"/>
      <c r="C83" s="19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9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63" t="s">
        <v>271</v>
      </c>
      <c r="B85" s="263"/>
      <c r="C85" s="264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65"/>
      <c r="B86" s="266"/>
      <c r="C86" s="267"/>
      <c r="D86" s="266"/>
      <c r="E86" s="266"/>
      <c r="F86" s="266"/>
      <c r="G86" s="26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272</v>
      </c>
    </row>
    <row r="87" spans="1:33" x14ac:dyDescent="0.2">
      <c r="A87" s="269"/>
      <c r="B87" s="270"/>
      <c r="C87" s="271"/>
      <c r="D87" s="270"/>
      <c r="E87" s="270"/>
      <c r="F87" s="270"/>
      <c r="G87" s="27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69"/>
      <c r="B88" s="270"/>
      <c r="C88" s="271"/>
      <c r="D88" s="270"/>
      <c r="E88" s="270"/>
      <c r="F88" s="270"/>
      <c r="G88" s="27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269"/>
      <c r="B89" s="270"/>
      <c r="C89" s="271"/>
      <c r="D89" s="270"/>
      <c r="E89" s="270"/>
      <c r="F89" s="270"/>
      <c r="G89" s="27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A90" s="273"/>
      <c r="B90" s="274"/>
      <c r="C90" s="275"/>
      <c r="D90" s="274"/>
      <c r="E90" s="274"/>
      <c r="F90" s="274"/>
      <c r="G90" s="27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">
      <c r="A91" s="3"/>
      <c r="B91" s="4"/>
      <c r="C91" s="196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">
      <c r="C92" s="198"/>
      <c r="D92" s="10"/>
      <c r="AG92" t="s">
        <v>273</v>
      </c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86:G90"/>
    <mergeCell ref="C20:G20"/>
    <mergeCell ref="C44:G44"/>
    <mergeCell ref="C75:G75"/>
    <mergeCell ref="A1:G1"/>
    <mergeCell ref="C2:G2"/>
    <mergeCell ref="C3:G3"/>
    <mergeCell ref="C4:G4"/>
    <mergeCell ref="A85:C8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02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Musil</dc:creator>
  <cp:lastModifiedBy>Svobodová Markéta</cp:lastModifiedBy>
  <cp:lastPrinted>2019-03-19T12:27:02Z</cp:lastPrinted>
  <dcterms:created xsi:type="dcterms:W3CDTF">2009-04-08T07:15:50Z</dcterms:created>
  <dcterms:modified xsi:type="dcterms:W3CDTF">2024-06-12T14:48:31Z</dcterms:modified>
</cp:coreProperties>
</file>