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380" windowHeight="8205" activeTab="0"/>
  </bookViews>
  <sheets>
    <sheet name="Rozpočet" sheetId="1" r:id="rId1"/>
    <sheet name="KrycíList" sheetId="2" r:id="rId2"/>
  </sheets>
  <definedNames>
    <definedName name="__MAIN__" localSheetId="0">'Rozpočet'!$A$2:$Y$6</definedName>
    <definedName name="__MAIN__">#REF!</definedName>
    <definedName name="__MAIN1__">'KrycíList'!$A$1:$O$51</definedName>
    <definedName name="__MvymF__" localSheetId="0">'Rozpočet'!#REF!</definedName>
    <definedName name="__MvymF__">#REF!</definedName>
    <definedName name="__OobjF__" localSheetId="0">'Rozpočet'!$A$6:$Y$6</definedName>
    <definedName name="__OobjF__">#REF!</definedName>
    <definedName name="__OoddF__" localSheetId="0">'Rozpočet'!#REF!</definedName>
    <definedName name="__OoddF__">#REF!</definedName>
    <definedName name="__OradF__" localSheetId="0">'Rozpočet'!#REF!</definedName>
    <definedName name="__OradF__">#REF!</definedName>
    <definedName name="_xlnm.Print_Titles" localSheetId="0">'Rozpočet'!$3:$5</definedName>
  </definedNames>
  <calcPr fullCalcOnLoad="1"/>
</workbook>
</file>

<file path=xl/sharedStrings.xml><?xml version="1.0" encoding="utf-8"?>
<sst xmlns="http://schemas.openxmlformats.org/spreadsheetml/2006/main" count="305" uniqueCount="175">
  <si>
    <t>.Hdr</t>
  </si>
  <si>
    <t>Objekt</t>
  </si>
  <si>
    <t>Oddíl</t>
  </si>
  <si>
    <t>Druh</t>
  </si>
  <si>
    <t>Řádek</t>
  </si>
  <si>
    <t>Číslo(SKP)</t>
  </si>
  <si>
    <t>Název</t>
  </si>
  <si>
    <t>Množství</t>
  </si>
  <si>
    <t>Mj</t>
  </si>
  <si>
    <t>Sazba</t>
  </si>
  <si>
    <t>Cena celkem</t>
  </si>
  <si>
    <t>Dodávka</t>
  </si>
  <si>
    <t>Montáž</t>
  </si>
  <si>
    <t>HZS</t>
  </si>
  <si>
    <t>Přirážky</t>
  </si>
  <si>
    <t>Hmoty1</t>
  </si>
  <si>
    <t>Hmoty2</t>
  </si>
  <si>
    <t>Zadání</t>
  </si>
  <si>
    <t>Obj</t>
  </si>
  <si>
    <t>Odd</t>
  </si>
  <si>
    <t>Dr</t>
  </si>
  <si>
    <t>Ř</t>
  </si>
  <si>
    <t>Popis řádku</t>
  </si>
  <si>
    <t>Celkem</t>
  </si>
  <si>
    <t>Hm1[t]</t>
  </si>
  <si>
    <t>Hm2[t]</t>
  </si>
  <si>
    <t>B</t>
  </si>
  <si>
    <t>O</t>
  </si>
  <si>
    <t>MON</t>
  </si>
  <si>
    <t>Seznam položek pro oddíl :</t>
  </si>
  <si>
    <t>S</t>
  </si>
  <si>
    <t>Montážní materiál</t>
  </si>
  <si>
    <t>50</t>
  </si>
  <si>
    <t>Všeobecné výkony</t>
  </si>
  <si>
    <t>Krycí list zadání</t>
  </si>
  <si>
    <t>Název stavby:</t>
  </si>
  <si>
    <t>Část:</t>
  </si>
  <si>
    <t>Zakázka:</t>
  </si>
  <si>
    <t>Umístění:</t>
  </si>
  <si>
    <t>Investor:</t>
  </si>
  <si>
    <t>Č. rozpočtu:</t>
  </si>
  <si>
    <t>Objednal:</t>
  </si>
  <si>
    <t>Č. dodatku:</t>
  </si>
  <si>
    <t>Projektant:</t>
  </si>
  <si>
    <t>Archivní číslo:</t>
  </si>
  <si>
    <t>Zpracoval:</t>
  </si>
  <si>
    <t>Datum:</t>
  </si>
  <si>
    <t>Rozpočtové náklady [Kč]</t>
  </si>
  <si>
    <t>Ostatní náklady</t>
  </si>
  <si>
    <t>Vypracoval:</t>
  </si>
  <si>
    <t>Typ oddílu</t>
  </si>
  <si>
    <t>Název nákladu</t>
  </si>
  <si>
    <t>Částka</t>
  </si>
  <si>
    <t>Sazba DPH</t>
  </si>
  <si>
    <t>HSV</t>
  </si>
  <si>
    <t>PSV</t>
  </si>
  <si>
    <t>VRN</t>
  </si>
  <si>
    <t>OST</t>
  </si>
  <si>
    <t>Dne: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</si>
  <si>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</si>
  <si>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</si>
  <si>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</si>
  <si>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</si>
  <si>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</si>
  <si>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</si>
  <si>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</si>
  <si>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</si>
  <si>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</si>
  <si>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</si>
  <si>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</si>
  <si>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naklady (Rozpočet +Ostatní) vč. DPH</t>
  </si>
  <si>
    <t>Účelové měrné jednotky (bez DPH)</t>
  </si>
  <si>
    <t>Název MJ</t>
  </si>
  <si>
    <t>Počet MJ</t>
  </si>
  <si>
    <t>Náklady/MJ</t>
  </si>
  <si>
    <t>Ing. Aleš Karásek</t>
  </si>
  <si>
    <t>Elektro revize</t>
  </si>
  <si>
    <t>kpl</t>
  </si>
  <si>
    <t>Montážní, spojovací a těsnící materiál</t>
  </si>
  <si>
    <t>vč. zhotovení protokolů, návodů k obluze, evidenčních knih chladících a požárních zařízení, provozních manuálů</t>
  </si>
  <si>
    <t>50.1</t>
  </si>
  <si>
    <t>50.2</t>
  </si>
  <si>
    <t>50.3</t>
  </si>
  <si>
    <t>50.4</t>
  </si>
  <si>
    <t>50.5</t>
  </si>
  <si>
    <t>50.6</t>
  </si>
  <si>
    <t>45.1</t>
  </si>
  <si>
    <t>Nastavení a zaregulování průtoků VZT komponentů</t>
  </si>
  <si>
    <t>zař. 1</t>
  </si>
  <si>
    <t>Výrobní a montážní dokumentace , dokumentace skutečného stavu</t>
  </si>
  <si>
    <t>bm</t>
  </si>
  <si>
    <t>Položkový výkaz výměr</t>
  </si>
  <si>
    <t>Číslo zakázky</t>
  </si>
  <si>
    <t>D.1.4.3 VZDUCHOTECHNIKA</t>
  </si>
  <si>
    <t>1.01</t>
  </si>
  <si>
    <t>1.02</t>
  </si>
  <si>
    <t>1.02a</t>
  </si>
  <si>
    <t>Cu rozvody chlazení, tl. stěny 1mm, kaučuková izolace min. 19 mm , rozvod opatřen Al folií s UV ochranou , 9,5/15,9  - 19,1/28</t>
  </si>
  <si>
    <t>1.04</t>
  </si>
  <si>
    <t>1.09</t>
  </si>
  <si>
    <t>1.07</t>
  </si>
  <si>
    <t>1.05</t>
  </si>
  <si>
    <t>1.06</t>
  </si>
  <si>
    <t>1.08</t>
  </si>
  <si>
    <t>001</t>
  </si>
  <si>
    <t>20.1</t>
  </si>
  <si>
    <t>20.2</t>
  </si>
  <si>
    <t>Elektroinstalace</t>
  </si>
  <si>
    <t>Přívodní kabeláž a trasování vč. hlavního jističe ve stávajícím rozvaděči</t>
  </si>
  <si>
    <t>Protipožární ucpávky</t>
  </si>
  <si>
    <t>Stavební přípomoce</t>
  </si>
  <si>
    <t>30.1</t>
  </si>
  <si>
    <t>20.3</t>
  </si>
  <si>
    <t>20.4</t>
  </si>
  <si>
    <t>30.2</t>
  </si>
  <si>
    <t>30.3</t>
  </si>
  <si>
    <t>30.4</t>
  </si>
  <si>
    <t>Uzemnění , napojení na hromosvod</t>
  </si>
  <si>
    <t>Zkoušky zařízení VZT,  zprovoznění , zaregulování , hlukové zkoušky dle pož.hygienické stanice</t>
  </si>
  <si>
    <t>ZASEDACÍ MÍSTNOST</t>
  </si>
  <si>
    <t>zař. 2</t>
  </si>
  <si>
    <t>zař. 3</t>
  </si>
  <si>
    <t>1.02b</t>
  </si>
  <si>
    <t>Nástěnná konzole, kotvení - chemická malta</t>
  </si>
  <si>
    <t>VZT rozvody - předizolované PIR potrubí, vnitřní tl.izol. 20mm , provedení těsné, do obvodu 2400 mm vč. tvarovek, hustota 35 kg/m3, reakce na ohěň B s1 dO  - např. ATC MONT</t>
  </si>
  <si>
    <t>MĚSTSKÝ ÚŘAD TŘEBÍČ - ZASEDACÍ MÍSTNOST</t>
  </si>
  <si>
    <t>ZASEDACÍ MÍSTNOST MÚ TŘEBÍČ</t>
  </si>
  <si>
    <t>Městský úřad  , Karlovo nám. 104/55, Třebíč</t>
  </si>
  <si>
    <t>Větrání zasedací místnosti</t>
  </si>
  <si>
    <t>Chlazení technického zázemí</t>
  </si>
  <si>
    <t>Klimatizace zasedací místnosti</t>
  </si>
  <si>
    <t>30.1A</t>
  </si>
  <si>
    <t>30.1B</t>
  </si>
  <si>
    <t>20.1A</t>
  </si>
  <si>
    <t>20.1B</t>
  </si>
  <si>
    <t>Kondenzační jednotka - MULTI SPLIT , chl.výkon 7,5kW 1-fáz, RAS-3M26U2 AVG-E</t>
  </si>
  <si>
    <t>Čerpadlo kondenzátu , odvodní potrubí kondenzátu</t>
  </si>
  <si>
    <t>Přívodní mřížka dvouřadá s regulací, rozm. 825x225 ,vč. napojovací krček, povrch úprava dle požadavku investora</t>
  </si>
  <si>
    <t>Odvodní mřížka dvouřadá s regulací, rozm. 825x225 ,vč. napojovací krček, povrch úprava dle požadavku investora</t>
  </si>
  <si>
    <t>Odvodní mřížka dvouřadá s regulací, rozm. 1200x400 ,vč. napojovací krček, povrch úprava dle požadavku investora</t>
  </si>
  <si>
    <t>Filtrační kazeta rozm. 450x200</t>
  </si>
  <si>
    <t>Cu rozvody chlazení, tl. stěny 1mm, kaučuková izolace min. 19 mm , rozvod opatřen Al folií s UV ochranou , 6,3/9,5 mm</t>
  </si>
  <si>
    <t>Kondenzační jednotka - celoroční provoz - SPLIT , chl.výkon 3,6kW 1-fáz, RAV-SM401 ATP-E , topný kabel</t>
  </si>
  <si>
    <t>Kondenzační jednotka RAV-GP 1101 ATP-E, chl.výkon 10 kW / topný výkon 11,2 kW 1-fáz,  vč. DX kitu pro přímý výpar do VZT (rozvaděč vč. elektroniky, čidla ) 0-10 V , kabeláž , topný kabel</t>
  </si>
  <si>
    <t>Stěnová výustka kruhová DN 200</t>
  </si>
  <si>
    <t>Flexibilní AL hadice DN 200 , napojení na čtyřhranné potrubí</t>
  </si>
  <si>
    <t>Nástěnná klimatizační jednotka RAV-RM401 KRTP-E , výk. 3,6 kW , dálkový ovladač</t>
  </si>
  <si>
    <t>Cu rozvody chlazení, tl. stěny 1mm, kaučuková izolace min. 19 mm , rozvod opatřen Al folií s UV ochranou ve vnějším prostředí , 6,3/12,7 , komunikační kabeláž</t>
  </si>
  <si>
    <t>Štěrbinová výustka dvouřadá KSV 1050x117 -0</t>
  </si>
  <si>
    <t>30.5</t>
  </si>
  <si>
    <t>30.6</t>
  </si>
  <si>
    <t xml:space="preserve">Kanálová klimatizační jednotka RAS-M13U2DVG-E , výk.3,7kW , drátový ovladač </t>
  </si>
  <si>
    <t>30.7</t>
  </si>
  <si>
    <t>VZT rozvody - předizolované PIR potrubí, vnitřní tl.izol. 20mm , provedení těsné, do obvodu 1800 mm vč. tvarovek, hustota 35 kg/m3, reakce na ohěň B s1 dO  - např. ATC MONT</t>
  </si>
  <si>
    <t>30.8</t>
  </si>
  <si>
    <t>1.03a</t>
  </si>
  <si>
    <t>Kulisy tlumiče hluku vč.náběhových plechů a perfor.plechu, standart např. LINDAB , pouze kulisy rozměru 100x450x650</t>
  </si>
  <si>
    <t>1.03b</t>
  </si>
  <si>
    <t>Kulisy tlumiče hluku vč.náběhových plechů a perfor.plechu, standart např. LINDAB , pouze kulisy rozměru 100x450x900</t>
  </si>
  <si>
    <t>1.03c</t>
  </si>
  <si>
    <t>Kulisy tlumiče hluku vč.náběhových plechů a perfor.plechu, standart např. LINDAB , pouze kulisy rozměru 100x450x1500</t>
  </si>
  <si>
    <t>1.03d</t>
  </si>
  <si>
    <t>Kulisy tlumiče hluku vč.náběhových plechů a perfor.plechu, standart např. LINDAB , pouze kulisy rozměru 100x450x1000</t>
  </si>
  <si>
    <t>Kulisy tlumiče hluku vč.náběhových plechů a perfor.plechu, standart např. LINDAB , pouze kulisy rozměru 100x200x1000</t>
  </si>
  <si>
    <t>1.03e</t>
  </si>
  <si>
    <t>Jádrové vrtání DN 225 - šikmé dl.cca 1m</t>
  </si>
  <si>
    <t>Stavební prostupy a jejich zapravení a osazení překladového materiálu</t>
  </si>
  <si>
    <t>Likvidace suti a stavebního odpadu</t>
  </si>
  <si>
    <t>Podružný rozvaděč vč. jištení pro VZT, elektro ohřev, kondenzační jednotky</t>
  </si>
  <si>
    <t>Lešení / montážní prostředky</t>
  </si>
  <si>
    <t>VZT rekuperační jednotka - vnitřní provedení, max.vzduchový výkon 2.100m3/hod / 350Pa , ohřev/chlazení - přímý výpar, vestav.el.dohřev 4kW, ventilátory s EC motory, filtrace vzduchu-přívod /odtah, deskový protipropudý rekuperátor 92/83% ,  pružné manžety, uzavírací klapky, nasávací a výfukový kus, podstavné nohy, roznášecí guma k zamezení vnikání chvění a vibrací,  váha jednotky 380 kg  , Řídící systém včetně kabeláže a zprovoznění, zař.splňuje parametry Ecodesign 2018 , dodávka ATREA DUPLEX 2500 MULTI ECO- specifikace viz. příloha TZ , před realizací nutno prověřit transportní cestu, případně uvažovat s dodávkou jednotky v rozloženém stavu</t>
  </si>
  <si>
    <t>Protidešťová žaluzie vč. ochranné mřížky, pozink, rozm. 710x450</t>
  </si>
  <si>
    <t>12/2023</t>
  </si>
  <si>
    <t>Odvodní potrubí kondenzátu</t>
  </si>
  <si>
    <t>Doprava materiálu a přesun hmot , jeřáb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</si>
</sst>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&quot; Kč&quot;;[Red]\-#,##0.00&quot; Kč&quot;"/>
    <numFmt numFmtId="168" formatCode="0;;&quot;&quot;"/>
    <numFmt numFmtId="169" formatCode="#,##0.00&quot; Kč&quot;;\-#,##0.00&quot; Kč&quot;"/>
    <numFmt numFmtId="170" formatCode="0&quot; %&quot;"/>
    <numFmt numFmtId="171" formatCode="_-* #,##0.00\,_K_č_-;\-* #,##0.00\,_K_č_-;_-* \-??\ _K_č_-;_-@_-"/>
    <numFmt numFmtId="172" formatCode="#,##0.00;\-#,###,##0.00;&quot;&quot;"/>
    <numFmt numFmtId="173" formatCode="#,##0.00&quot; Kč&quot;;\-#,##0.00&quot; Kč&quot;;&quot;&quot;"/>
    <numFmt numFmtId="174" formatCode="#,##0.00;;&quot;&quot;"/>
    <numFmt numFmtId="175" formatCode="#,##0.00\ [$Kč-405];[Red]\-#,##0.00\ [$Kč-405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0_ ;\-#,##0.00\ "/>
    <numFmt numFmtId="181" formatCode="[$-405]dddd\ d\.\ mmmm\ yyyy"/>
    <numFmt numFmtId="182" formatCode="[$-405]mmmm\ yy;@"/>
  </numFmts>
  <fonts count="63">
    <font>
      <sz val="10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2"/>
    </font>
    <font>
      <b/>
      <i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color indexed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.5"/>
      <color indexed="10"/>
      <name val="Arial"/>
      <family val="2"/>
    </font>
    <font>
      <b/>
      <sz val="10"/>
      <color indexed="6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54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67" fontId="8" fillId="34" borderId="10" xfId="0" applyNumberFormat="1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vertical="top"/>
    </xf>
    <xf numFmtId="0" fontId="11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vertical="top" wrapText="1"/>
    </xf>
    <xf numFmtId="167" fontId="12" fillId="34" borderId="11" xfId="0" applyNumberFormat="1" applyFont="1" applyFill="1" applyBorder="1" applyAlignment="1">
      <alignment vertical="top"/>
    </xf>
    <xf numFmtId="4" fontId="12" fillId="34" borderId="11" xfId="0" applyNumberFormat="1" applyFont="1" applyFill="1" applyBorder="1" applyAlignment="1">
      <alignment vertical="top"/>
    </xf>
    <xf numFmtId="166" fontId="12" fillId="34" borderId="11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6" borderId="11" xfId="0" applyFont="1" applyFill="1" applyBorder="1" applyAlignment="1">
      <alignment horizontal="right" vertical="top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vertical="top"/>
    </xf>
    <xf numFmtId="0" fontId="13" fillId="36" borderId="11" xfId="0" applyFont="1" applyFill="1" applyBorder="1" applyAlignment="1">
      <alignment vertical="top" wrapText="1"/>
    </xf>
    <xf numFmtId="169" fontId="13" fillId="36" borderId="11" xfId="0" applyNumberFormat="1" applyFont="1" applyFill="1" applyBorder="1" applyAlignment="1">
      <alignment vertical="top"/>
    </xf>
    <xf numFmtId="4" fontId="13" fillId="36" borderId="11" xfId="0" applyNumberFormat="1" applyFont="1" applyFill="1" applyBorder="1" applyAlignment="1">
      <alignment vertical="top"/>
    </xf>
    <xf numFmtId="166" fontId="13" fillId="36" borderId="11" xfId="0" applyNumberFormat="1" applyFont="1" applyFill="1" applyBorder="1" applyAlignment="1">
      <alignment vertical="top"/>
    </xf>
    <xf numFmtId="0" fontId="13" fillId="37" borderId="0" xfId="0" applyFont="1" applyFill="1" applyBorder="1" applyAlignment="1">
      <alignment horizontal="right" vertical="top"/>
    </xf>
    <xf numFmtId="0" fontId="13" fillId="37" borderId="0" xfId="0" applyFont="1" applyFill="1" applyBorder="1" applyAlignment="1">
      <alignment horizontal="center" vertical="top"/>
    </xf>
    <xf numFmtId="0" fontId="14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/>
    </xf>
    <xf numFmtId="0" fontId="13" fillId="37" borderId="0" xfId="0" applyFont="1" applyFill="1" applyBorder="1" applyAlignment="1">
      <alignment vertical="top" wrapText="1"/>
    </xf>
    <xf numFmtId="169" fontId="13" fillId="37" borderId="0" xfId="0" applyNumberFormat="1" applyFont="1" applyFill="1" applyBorder="1" applyAlignment="1">
      <alignment vertical="top"/>
    </xf>
    <xf numFmtId="4" fontId="13" fillId="37" borderId="0" xfId="0" applyNumberFormat="1" applyFont="1" applyFill="1" applyBorder="1" applyAlignment="1">
      <alignment vertical="top"/>
    </xf>
    <xf numFmtId="166" fontId="13" fillId="37" borderId="0" xfId="0" applyNumberFormat="1" applyFont="1" applyFill="1" applyBorder="1" applyAlignment="1">
      <alignment vertical="top"/>
    </xf>
    <xf numFmtId="0" fontId="15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166" fontId="0" fillId="33" borderId="12" xfId="0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vertical="top"/>
    </xf>
    <xf numFmtId="169" fontId="10" fillId="33" borderId="12" xfId="0" applyNumberFormat="1" applyFont="1" applyFill="1" applyBorder="1" applyAlignment="1">
      <alignment vertical="top"/>
    </xf>
    <xf numFmtId="4" fontId="0" fillId="33" borderId="12" xfId="0" applyNumberFormat="1" applyFont="1" applyFill="1" applyBorder="1" applyAlignment="1">
      <alignment vertical="top"/>
    </xf>
    <xf numFmtId="171" fontId="0" fillId="33" borderId="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6" fontId="1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169" fontId="10" fillId="37" borderId="11" xfId="0" applyNumberFormat="1" applyFont="1" applyFill="1" applyBorder="1" applyAlignment="1">
      <alignment horizontal="center"/>
    </xf>
    <xf numFmtId="169" fontId="10" fillId="37" borderId="18" xfId="0" applyNumberFormat="1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33" borderId="19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170" fontId="0" fillId="33" borderId="12" xfId="0" applyNumberFormat="1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72" fontId="10" fillId="37" borderId="11" xfId="0" applyNumberFormat="1" applyFont="1" applyFill="1" applyBorder="1" applyAlignment="1">
      <alignment/>
    </xf>
    <xf numFmtId="172" fontId="10" fillId="37" borderId="11" xfId="0" applyNumberFormat="1" applyFont="1" applyFill="1" applyBorder="1" applyAlignment="1">
      <alignment/>
    </xf>
    <xf numFmtId="172" fontId="10" fillId="37" borderId="1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70" fontId="10" fillId="37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7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" fontId="2" fillId="33" borderId="12" xfId="0" applyNumberFormat="1" applyFont="1" applyFill="1" applyBorder="1" applyAlignment="1">
      <alignment vertical="top"/>
    </xf>
    <xf numFmtId="49" fontId="10" fillId="33" borderId="12" xfId="0" applyNumberFormat="1" applyFont="1" applyFill="1" applyBorder="1" applyAlignment="1">
      <alignment vertical="top"/>
    </xf>
    <xf numFmtId="49" fontId="11" fillId="34" borderId="11" xfId="0" applyNumberFormat="1" applyFont="1" applyFill="1" applyBorder="1" applyAlignment="1">
      <alignment horizontal="right" vertical="top"/>
    </xf>
    <xf numFmtId="14" fontId="0" fillId="33" borderId="0" xfId="0" applyNumberFormat="1" applyFont="1" applyFill="1" applyBorder="1" applyAlignment="1">
      <alignment/>
    </xf>
    <xf numFmtId="2" fontId="0" fillId="33" borderId="12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168" fontId="9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0" fillId="35" borderId="10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169" fontId="22" fillId="33" borderId="22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69" fontId="10" fillId="33" borderId="23" xfId="0" applyNumberFormat="1" applyFont="1" applyFill="1" applyBorder="1" applyAlignment="1">
      <alignment/>
    </xf>
    <xf numFmtId="0" fontId="10" fillId="37" borderId="11" xfId="0" applyFont="1" applyFill="1" applyBorder="1" applyAlignment="1">
      <alignment horizontal="left" vertical="center" wrapText="1"/>
    </xf>
    <xf numFmtId="169" fontId="10" fillId="37" borderId="23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173" fontId="10" fillId="37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4" fontId="10" fillId="37" borderId="18" xfId="0" applyNumberFormat="1" applyFont="1" applyFill="1" applyBorder="1" applyAlignment="1">
      <alignment horizontal="center"/>
    </xf>
    <xf numFmtId="4" fontId="10" fillId="37" borderId="12" xfId="0" applyNumberFormat="1" applyFont="1" applyFill="1" applyBorder="1" applyAlignment="1">
      <alignment horizontal="center"/>
    </xf>
    <xf numFmtId="169" fontId="0" fillId="33" borderId="12" xfId="0" applyNumberFormat="1" applyFont="1" applyFill="1" applyBorder="1" applyAlignment="1">
      <alignment horizontal="center"/>
    </xf>
    <xf numFmtId="169" fontId="0" fillId="33" borderId="19" xfId="0" applyNumberFormat="1" applyFont="1" applyFill="1" applyBorder="1" applyAlignment="1">
      <alignment horizontal="center"/>
    </xf>
    <xf numFmtId="173" fontId="15" fillId="33" borderId="12" xfId="0" applyNumberFormat="1" applyFont="1" applyFill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 vertical="center"/>
    </xf>
    <xf numFmtId="169" fontId="10" fillId="37" borderId="0" xfId="0" applyNumberFormat="1" applyFont="1" applyFill="1" applyBorder="1" applyAlignment="1">
      <alignment horizontal="center" vertical="center"/>
    </xf>
    <xf numFmtId="169" fontId="22" fillId="37" borderId="18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74" fontId="10" fillId="37" borderId="12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/>
    </xf>
    <xf numFmtId="175" fontId="24" fillId="37" borderId="14" xfId="0" applyNumberFormat="1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1" sqref="A31"/>
      <selection pane="bottomRight" activeCell="U10" sqref="U10"/>
    </sheetView>
  </sheetViews>
  <sheetFormatPr defaultColWidth="11.57421875" defaultRowHeight="12.75" outlineLevelRow="2"/>
  <cols>
    <col min="1" max="1" width="1.57421875" style="1" customWidth="1"/>
    <col min="2" max="2" width="4.140625" style="2" customWidth="1"/>
    <col min="3" max="3" width="6.00390625" style="2" customWidth="1"/>
    <col min="4" max="4" width="3.00390625" style="2" customWidth="1"/>
    <col min="5" max="5" width="3.57421875" style="2" customWidth="1"/>
    <col min="6" max="6" width="10.57421875" style="2" customWidth="1"/>
    <col min="7" max="7" width="61.8515625" style="2" customWidth="1"/>
    <col min="8" max="8" width="11.57421875" style="2" customWidth="1"/>
    <col min="9" max="9" width="8.140625" style="3" customWidth="1"/>
    <col min="10" max="10" width="11.140625" style="2" customWidth="1"/>
    <col min="11" max="11" width="16.8515625" style="2" customWidth="1"/>
    <col min="12" max="12" width="16.8515625" style="4" customWidth="1"/>
    <col min="13" max="13" width="15.57421875" style="4" customWidth="1"/>
    <col min="14" max="14" width="9.140625" style="4" customWidth="1"/>
    <col min="15" max="15" width="8.8515625" style="4" customWidth="1"/>
    <col min="16" max="16" width="8.140625" style="5" customWidth="1"/>
    <col min="17" max="17" width="8.57421875" style="2" customWidth="1"/>
    <col min="18" max="18" width="1.57421875" style="2" customWidth="1"/>
    <col min="19" max="16384" width="11.57421875" style="2" customWidth="1"/>
  </cols>
  <sheetData>
    <row r="1" spans="1:17" s="10" customFormat="1" ht="12.75" customHeight="1" hidden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9" t="s">
        <v>15</v>
      </c>
      <c r="Q1" s="7" t="s">
        <v>16</v>
      </c>
    </row>
    <row r="2" spans="1:18" ht="29.25" customHeight="1" thickBot="1">
      <c r="A2" s="11"/>
      <c r="B2" s="12"/>
      <c r="C2" s="12"/>
      <c r="D2" s="12"/>
      <c r="E2" s="12"/>
      <c r="F2" s="12"/>
      <c r="G2" s="101" t="s">
        <v>91</v>
      </c>
      <c r="H2" s="101"/>
      <c r="I2" s="101"/>
      <c r="J2" s="101"/>
      <c r="K2" s="101"/>
      <c r="L2" s="13"/>
      <c r="M2" s="13"/>
      <c r="N2" s="13"/>
      <c r="O2" s="13"/>
      <c r="P2" s="13"/>
      <c r="Q2" s="13"/>
      <c r="R2" s="12"/>
    </row>
    <row r="3" spans="1:18" ht="23.25" customHeight="1" thickBot="1">
      <c r="A3" s="12"/>
      <c r="B3" s="14" t="s">
        <v>17</v>
      </c>
      <c r="C3" s="15"/>
      <c r="D3" s="15"/>
      <c r="E3" s="102"/>
      <c r="F3" s="102"/>
      <c r="G3" s="103" t="str">
        <f>KrycíList!C4</f>
        <v>MĚSTSKÝ ÚŘAD TŘEBÍČ - ZASEDACÍ MÍSTNOST</v>
      </c>
      <c r="H3" s="104"/>
      <c r="I3" s="104"/>
      <c r="J3" s="17"/>
      <c r="K3" s="18">
        <f>K8+K25+K32+K43+K49+K54+K57</f>
        <v>0</v>
      </c>
      <c r="L3" s="18">
        <f>L8+L25+L32+L43+L49+L54+L57</f>
        <v>0</v>
      </c>
      <c r="M3" s="18">
        <f>M8+M25+M32+M43+M49+M54+M57</f>
        <v>0</v>
      </c>
      <c r="N3" s="18"/>
      <c r="O3" s="18"/>
      <c r="P3" s="18"/>
      <c r="Q3" s="18"/>
      <c r="R3" s="15"/>
    </row>
    <row r="4" spans="1:18" ht="14.25">
      <c r="A4" s="12"/>
      <c r="B4" s="12"/>
      <c r="C4" s="12"/>
      <c r="D4" s="12"/>
      <c r="E4" s="12"/>
      <c r="F4" s="12"/>
      <c r="G4" s="105" t="str">
        <f>KrycíList!J4</f>
        <v>D.1.4.3 VZDUCHOTECHNIKA</v>
      </c>
      <c r="H4" s="105"/>
      <c r="I4" s="105"/>
      <c r="J4" s="15"/>
      <c r="K4" s="12"/>
      <c r="L4" s="13"/>
      <c r="M4" s="13"/>
      <c r="N4" s="13"/>
      <c r="O4" s="13"/>
      <c r="P4" s="13"/>
      <c r="Q4" s="13"/>
      <c r="R4" s="12"/>
    </row>
    <row r="5" spans="1:18" ht="12.75">
      <c r="A5" s="12"/>
      <c r="B5" s="19" t="s">
        <v>18</v>
      </c>
      <c r="C5" s="20" t="s">
        <v>19</v>
      </c>
      <c r="D5" s="19" t="s">
        <v>20</v>
      </c>
      <c r="E5" s="19" t="s">
        <v>21</v>
      </c>
      <c r="F5" s="19" t="s">
        <v>5</v>
      </c>
      <c r="G5" s="19" t="s">
        <v>22</v>
      </c>
      <c r="H5" s="21" t="s">
        <v>7</v>
      </c>
      <c r="I5" s="19" t="s">
        <v>8</v>
      </c>
      <c r="J5" s="21" t="s">
        <v>9</v>
      </c>
      <c r="K5" s="21" t="s">
        <v>23</v>
      </c>
      <c r="L5" s="22" t="s">
        <v>11</v>
      </c>
      <c r="M5" s="22" t="s">
        <v>12</v>
      </c>
      <c r="N5" s="22" t="s">
        <v>13</v>
      </c>
      <c r="O5" s="22" t="s">
        <v>14</v>
      </c>
      <c r="P5" s="22" t="s">
        <v>24</v>
      </c>
      <c r="Q5" s="22" t="s">
        <v>25</v>
      </c>
      <c r="R5" s="12"/>
    </row>
    <row r="6" spans="1:18" ht="15" customHeight="1" thickBot="1">
      <c r="A6" s="12"/>
      <c r="B6" s="12"/>
      <c r="C6" s="12"/>
      <c r="D6" s="12"/>
      <c r="E6" s="12"/>
      <c r="F6" s="12"/>
      <c r="G6" s="12"/>
      <c r="H6" s="12"/>
      <c r="I6" s="23"/>
      <c r="J6" s="12"/>
      <c r="K6" s="12"/>
      <c r="L6" s="13"/>
      <c r="M6" s="13"/>
      <c r="N6" s="13"/>
      <c r="O6" s="13"/>
      <c r="P6" s="13"/>
      <c r="Q6" s="13"/>
      <c r="R6" s="12"/>
    </row>
    <row r="7" spans="1:18" ht="15.75" thickBot="1">
      <c r="A7" s="12"/>
      <c r="B7" s="98" t="s">
        <v>104</v>
      </c>
      <c r="C7" s="24"/>
      <c r="D7" s="25" t="s">
        <v>26</v>
      </c>
      <c r="E7" s="24"/>
      <c r="F7" s="24"/>
      <c r="G7" s="26" t="s">
        <v>119</v>
      </c>
      <c r="H7" s="24"/>
      <c r="I7" s="25"/>
      <c r="J7" s="24"/>
      <c r="K7" s="27"/>
      <c r="L7" s="18"/>
      <c r="M7" s="28"/>
      <c r="N7" s="28">
        <f>SUMIF(D8:D20,"O",N8:N20)</f>
        <v>0</v>
      </c>
      <c r="O7" s="28">
        <f>SUMIF(D8:D20,"O",O8:O20)</f>
        <v>0</v>
      </c>
      <c r="P7" s="29">
        <f>SUMIF(D8:D20,"O",P8:P20)</f>
        <v>0</v>
      </c>
      <c r="Q7" s="29">
        <f>SUMIF(D8:D20,"O",Q8:Q20)</f>
        <v>0</v>
      </c>
      <c r="R7" s="30"/>
    </row>
    <row r="8" spans="1:18" ht="12.75" outlineLevel="1">
      <c r="A8" s="12"/>
      <c r="B8" s="31"/>
      <c r="C8" s="32" t="s">
        <v>88</v>
      </c>
      <c r="D8" s="33" t="s">
        <v>27</v>
      </c>
      <c r="E8" s="34"/>
      <c r="F8" s="34" t="s">
        <v>28</v>
      </c>
      <c r="G8" s="35" t="s">
        <v>128</v>
      </c>
      <c r="H8" s="34"/>
      <c r="I8" s="33"/>
      <c r="J8" s="34"/>
      <c r="K8" s="37">
        <f>SUM(K10:K24)</f>
        <v>0</v>
      </c>
      <c r="L8" s="37">
        <f>SUM(L10:L24)</f>
        <v>0</v>
      </c>
      <c r="M8" s="37">
        <f>SUM(M10:M24)</f>
        <v>0</v>
      </c>
      <c r="N8" s="37">
        <f>SUBTOTAL(9,N9:N10)</f>
        <v>0</v>
      </c>
      <c r="O8" s="37">
        <f>SUBTOTAL(9,O9:O10)</f>
        <v>0</v>
      </c>
      <c r="P8" s="38">
        <f>SUMPRODUCT(P9:P10,H9:H10)</f>
        <v>0</v>
      </c>
      <c r="Q8" s="38">
        <f>SUMPRODUCT(Q9:Q10,H9:H10)</f>
        <v>0</v>
      </c>
      <c r="R8" s="30"/>
    </row>
    <row r="9" spans="1:18" ht="12.75" outlineLevel="2">
      <c r="A9" s="12"/>
      <c r="B9" s="31"/>
      <c r="C9" s="39"/>
      <c r="D9" s="40"/>
      <c r="E9" s="41" t="s">
        <v>29</v>
      </c>
      <c r="F9" s="42"/>
      <c r="G9" s="43"/>
      <c r="H9" s="42"/>
      <c r="I9" s="40"/>
      <c r="J9" s="42"/>
      <c r="K9" s="44"/>
      <c r="L9" s="45"/>
      <c r="M9" s="45"/>
      <c r="N9" s="45"/>
      <c r="O9" s="45"/>
      <c r="P9" s="46"/>
      <c r="Q9" s="46"/>
      <c r="R9" s="30"/>
    </row>
    <row r="10" spans="1:18" ht="137.25" customHeight="1" outlineLevel="2">
      <c r="A10" s="12"/>
      <c r="B10" s="30"/>
      <c r="C10" s="30"/>
      <c r="D10" s="47" t="s">
        <v>30</v>
      </c>
      <c r="E10" s="48">
        <v>1</v>
      </c>
      <c r="F10" s="97" t="s">
        <v>94</v>
      </c>
      <c r="G10" s="50" t="s">
        <v>170</v>
      </c>
      <c r="H10" s="51">
        <v>1</v>
      </c>
      <c r="I10" s="52" t="s">
        <v>77</v>
      </c>
      <c r="J10" s="100"/>
      <c r="K10" s="54">
        <f>L10+M10</f>
        <v>0</v>
      </c>
      <c r="L10" s="96">
        <f>J10*H10</f>
        <v>0</v>
      </c>
      <c r="M10" s="55"/>
      <c r="N10" s="55">
        <f aca="true" t="shared" si="0" ref="N10:N24">IF(D10="H",K10,"")</f>
      </c>
      <c r="O10" s="55">
        <f aca="true" t="shared" si="1" ref="O10:O24">IF(D10="V",K10,"")</f>
      </c>
      <c r="P10" s="51"/>
      <c r="Q10" s="51"/>
      <c r="R10" s="56"/>
    </row>
    <row r="11" spans="1:18" ht="45" customHeight="1" outlineLevel="2">
      <c r="A11" s="12"/>
      <c r="B11" s="30"/>
      <c r="C11" s="30"/>
      <c r="D11" s="47" t="s">
        <v>30</v>
      </c>
      <c r="E11" s="48">
        <v>2</v>
      </c>
      <c r="F11" s="97" t="s">
        <v>95</v>
      </c>
      <c r="G11" s="50" t="s">
        <v>143</v>
      </c>
      <c r="H11" s="51">
        <v>1</v>
      </c>
      <c r="I11" s="52" t="s">
        <v>77</v>
      </c>
      <c r="J11" s="53"/>
      <c r="K11" s="54">
        <f aca="true" t="shared" si="2" ref="K11:K24">L11+M11</f>
        <v>0</v>
      </c>
      <c r="L11" s="96">
        <f aca="true" t="shared" si="3" ref="L11:L24">J11*H11</f>
        <v>0</v>
      </c>
      <c r="M11" s="55"/>
      <c r="N11" s="55">
        <f t="shared" si="0"/>
      </c>
      <c r="O11" s="55">
        <f t="shared" si="1"/>
      </c>
      <c r="P11" s="51"/>
      <c r="Q11" s="51"/>
      <c r="R11" s="56"/>
    </row>
    <row r="12" spans="1:18" ht="28.5" customHeight="1" outlineLevel="2">
      <c r="A12" s="12"/>
      <c r="B12" s="30"/>
      <c r="C12" s="30"/>
      <c r="D12" s="47" t="s">
        <v>30</v>
      </c>
      <c r="E12" s="48">
        <v>3</v>
      </c>
      <c r="F12" s="97" t="s">
        <v>96</v>
      </c>
      <c r="G12" s="50" t="s">
        <v>97</v>
      </c>
      <c r="H12" s="51">
        <v>10</v>
      </c>
      <c r="I12" s="52" t="s">
        <v>90</v>
      </c>
      <c r="J12" s="53"/>
      <c r="K12" s="54">
        <f t="shared" si="2"/>
        <v>0</v>
      </c>
      <c r="L12" s="96">
        <f t="shared" si="3"/>
        <v>0</v>
      </c>
      <c r="M12" s="55"/>
      <c r="N12" s="55">
        <f t="shared" si="0"/>
      </c>
      <c r="O12" s="55">
        <f t="shared" si="1"/>
      </c>
      <c r="P12" s="51"/>
      <c r="Q12" s="51"/>
      <c r="R12" s="56"/>
    </row>
    <row r="13" spans="1:18" ht="21" customHeight="1" outlineLevel="2">
      <c r="A13" s="12"/>
      <c r="B13" s="30"/>
      <c r="C13" s="30"/>
      <c r="D13" s="47" t="s">
        <v>30</v>
      </c>
      <c r="E13" s="48">
        <v>4</v>
      </c>
      <c r="F13" s="97" t="s">
        <v>122</v>
      </c>
      <c r="G13" s="50" t="s">
        <v>123</v>
      </c>
      <c r="H13" s="51">
        <v>1</v>
      </c>
      <c r="I13" s="52" t="s">
        <v>77</v>
      </c>
      <c r="J13" s="53"/>
      <c r="K13" s="54">
        <f t="shared" si="2"/>
        <v>0</v>
      </c>
      <c r="L13" s="96">
        <f t="shared" si="3"/>
        <v>0</v>
      </c>
      <c r="M13" s="55"/>
      <c r="N13" s="55">
        <f t="shared" si="0"/>
      </c>
      <c r="O13" s="55">
        <f t="shared" si="1"/>
      </c>
      <c r="P13" s="51"/>
      <c r="Q13" s="51"/>
      <c r="R13" s="56"/>
    </row>
    <row r="14" spans="1:18" ht="28.5" customHeight="1" outlineLevel="2">
      <c r="A14" s="12"/>
      <c r="B14" s="30"/>
      <c r="C14" s="30"/>
      <c r="D14" s="47" t="s">
        <v>30</v>
      </c>
      <c r="E14" s="48">
        <v>5</v>
      </c>
      <c r="F14" s="97" t="s">
        <v>155</v>
      </c>
      <c r="G14" s="50" t="s">
        <v>156</v>
      </c>
      <c r="H14" s="51">
        <v>3</v>
      </c>
      <c r="I14" s="52" t="s">
        <v>77</v>
      </c>
      <c r="J14" s="53"/>
      <c r="K14" s="54">
        <f t="shared" si="2"/>
        <v>0</v>
      </c>
      <c r="L14" s="96">
        <f t="shared" si="3"/>
        <v>0</v>
      </c>
      <c r="M14" s="55"/>
      <c r="N14" s="55">
        <f t="shared" si="0"/>
      </c>
      <c r="O14" s="55">
        <f t="shared" si="1"/>
      </c>
      <c r="P14" s="51"/>
      <c r="Q14" s="51"/>
      <c r="R14" s="56"/>
    </row>
    <row r="15" spans="1:18" ht="28.5" customHeight="1" outlineLevel="2">
      <c r="A15" s="12"/>
      <c r="B15" s="30"/>
      <c r="C15" s="30"/>
      <c r="D15" s="47" t="s">
        <v>30</v>
      </c>
      <c r="E15" s="48">
        <v>6</v>
      </c>
      <c r="F15" s="97" t="s">
        <v>157</v>
      </c>
      <c r="G15" s="50" t="s">
        <v>158</v>
      </c>
      <c r="H15" s="51">
        <v>3</v>
      </c>
      <c r="I15" s="52" t="s">
        <v>77</v>
      </c>
      <c r="J15" s="53"/>
      <c r="K15" s="54">
        <f t="shared" si="2"/>
        <v>0</v>
      </c>
      <c r="L15" s="96">
        <f t="shared" si="3"/>
        <v>0</v>
      </c>
      <c r="M15" s="55"/>
      <c r="N15" s="55">
        <f t="shared" si="0"/>
      </c>
      <c r="O15" s="55">
        <f t="shared" si="1"/>
      </c>
      <c r="P15" s="51"/>
      <c r="Q15" s="51"/>
      <c r="R15" s="56"/>
    </row>
    <row r="16" spans="1:18" ht="28.5" customHeight="1" outlineLevel="2">
      <c r="A16" s="12"/>
      <c r="B16" s="30"/>
      <c r="C16" s="30"/>
      <c r="D16" s="47" t="s">
        <v>30</v>
      </c>
      <c r="E16" s="48">
        <v>7</v>
      </c>
      <c r="F16" s="97" t="s">
        <v>159</v>
      </c>
      <c r="G16" s="50" t="s">
        <v>160</v>
      </c>
      <c r="H16" s="51">
        <v>3</v>
      </c>
      <c r="I16" s="52" t="s">
        <v>77</v>
      </c>
      <c r="J16" s="53"/>
      <c r="K16" s="54">
        <f t="shared" si="2"/>
        <v>0</v>
      </c>
      <c r="L16" s="96">
        <f t="shared" si="3"/>
        <v>0</v>
      </c>
      <c r="M16" s="55"/>
      <c r="N16" s="55">
        <f t="shared" si="0"/>
      </c>
      <c r="O16" s="55">
        <f t="shared" si="1"/>
      </c>
      <c r="P16" s="51"/>
      <c r="Q16" s="51"/>
      <c r="R16" s="56"/>
    </row>
    <row r="17" spans="1:18" ht="31.5" customHeight="1" outlineLevel="2">
      <c r="A17" s="12"/>
      <c r="B17" s="30"/>
      <c r="C17" s="30"/>
      <c r="D17" s="47" t="s">
        <v>30</v>
      </c>
      <c r="E17" s="48">
        <v>8</v>
      </c>
      <c r="F17" s="97" t="s">
        <v>161</v>
      </c>
      <c r="G17" s="50" t="s">
        <v>162</v>
      </c>
      <c r="H17" s="51">
        <v>3</v>
      </c>
      <c r="I17" s="52" t="s">
        <v>77</v>
      </c>
      <c r="J17" s="53"/>
      <c r="K17" s="54">
        <f t="shared" si="2"/>
        <v>0</v>
      </c>
      <c r="L17" s="96">
        <f t="shared" si="3"/>
        <v>0</v>
      </c>
      <c r="M17" s="55"/>
      <c r="N17" s="55">
        <f t="shared" si="0"/>
      </c>
      <c r="O17" s="55">
        <f t="shared" si="1"/>
      </c>
      <c r="P17" s="51"/>
      <c r="Q17" s="51"/>
      <c r="R17" s="56"/>
    </row>
    <row r="18" spans="1:18" ht="31.5" customHeight="1" outlineLevel="2">
      <c r="A18" s="12"/>
      <c r="B18" s="30"/>
      <c r="C18" s="30"/>
      <c r="D18" s="47" t="s">
        <v>30</v>
      </c>
      <c r="E18" s="48">
        <v>9</v>
      </c>
      <c r="F18" s="97" t="s">
        <v>164</v>
      </c>
      <c r="G18" s="50" t="s">
        <v>163</v>
      </c>
      <c r="H18" s="51">
        <v>3</v>
      </c>
      <c r="I18" s="52" t="s">
        <v>77</v>
      </c>
      <c r="J18" s="53"/>
      <c r="K18" s="54">
        <f t="shared" si="2"/>
        <v>0</v>
      </c>
      <c r="L18" s="96">
        <f t="shared" si="3"/>
        <v>0</v>
      </c>
      <c r="M18" s="55"/>
      <c r="N18" s="55">
        <f t="shared" si="0"/>
      </c>
      <c r="O18" s="55">
        <f t="shared" si="1"/>
      </c>
      <c r="P18" s="51"/>
      <c r="Q18" s="51"/>
      <c r="R18" s="56"/>
    </row>
    <row r="19" spans="1:18" ht="24.75" customHeight="1" outlineLevel="2">
      <c r="A19" s="12"/>
      <c r="B19" s="30"/>
      <c r="C19" s="30"/>
      <c r="D19" s="47" t="s">
        <v>30</v>
      </c>
      <c r="E19" s="48">
        <v>10</v>
      </c>
      <c r="F19" s="97" t="s">
        <v>98</v>
      </c>
      <c r="G19" s="50" t="s">
        <v>171</v>
      </c>
      <c r="H19" s="51">
        <v>2</v>
      </c>
      <c r="I19" s="52" t="s">
        <v>77</v>
      </c>
      <c r="J19" s="53"/>
      <c r="K19" s="54">
        <f t="shared" si="2"/>
        <v>0</v>
      </c>
      <c r="L19" s="96">
        <f t="shared" si="3"/>
        <v>0</v>
      </c>
      <c r="M19" s="55"/>
      <c r="N19" s="55">
        <f t="shared" si="0"/>
      </c>
      <c r="O19" s="55">
        <f t="shared" si="1"/>
      </c>
      <c r="P19" s="51"/>
      <c r="Q19" s="51"/>
      <c r="R19" s="56"/>
    </row>
    <row r="20" spans="1:18" ht="39.75" customHeight="1" outlineLevel="2">
      <c r="A20" s="12"/>
      <c r="B20" s="30"/>
      <c r="C20" s="30"/>
      <c r="D20" s="47" t="s">
        <v>30</v>
      </c>
      <c r="E20" s="48">
        <v>11</v>
      </c>
      <c r="F20" s="97" t="s">
        <v>101</v>
      </c>
      <c r="G20" s="50" t="s">
        <v>137</v>
      </c>
      <c r="H20" s="51">
        <v>5</v>
      </c>
      <c r="I20" s="52" t="s">
        <v>77</v>
      </c>
      <c r="J20" s="53"/>
      <c r="K20" s="54">
        <f t="shared" si="2"/>
        <v>0</v>
      </c>
      <c r="L20" s="96">
        <f t="shared" si="3"/>
        <v>0</v>
      </c>
      <c r="M20" s="55"/>
      <c r="N20" s="55">
        <f t="shared" si="0"/>
      </c>
      <c r="O20" s="55">
        <f t="shared" si="1"/>
      </c>
      <c r="P20" s="51"/>
      <c r="Q20" s="51"/>
      <c r="R20" s="56"/>
    </row>
    <row r="21" spans="1:18" ht="32.25" customHeight="1" outlineLevel="2">
      <c r="A21" s="12"/>
      <c r="B21" s="30"/>
      <c r="C21" s="30"/>
      <c r="D21" s="47" t="s">
        <v>30</v>
      </c>
      <c r="E21" s="48">
        <v>12</v>
      </c>
      <c r="F21" s="97" t="s">
        <v>102</v>
      </c>
      <c r="G21" s="50" t="s">
        <v>138</v>
      </c>
      <c r="H21" s="51">
        <v>5</v>
      </c>
      <c r="I21" s="52" t="s">
        <v>77</v>
      </c>
      <c r="J21" s="53"/>
      <c r="K21" s="54">
        <f t="shared" si="2"/>
        <v>0</v>
      </c>
      <c r="L21" s="96">
        <f t="shared" si="3"/>
        <v>0</v>
      </c>
      <c r="M21" s="55"/>
      <c r="N21" s="55">
        <f t="shared" si="0"/>
      </c>
      <c r="O21" s="55">
        <f t="shared" si="1"/>
      </c>
      <c r="P21" s="51"/>
      <c r="Q21" s="51"/>
      <c r="R21" s="56"/>
    </row>
    <row r="22" spans="1:18" ht="51.75" customHeight="1" outlineLevel="2">
      <c r="A22" s="12"/>
      <c r="B22" s="30"/>
      <c r="C22" s="30"/>
      <c r="D22" s="47" t="s">
        <v>30</v>
      </c>
      <c r="E22" s="48">
        <v>13</v>
      </c>
      <c r="F22" s="97" t="s">
        <v>100</v>
      </c>
      <c r="G22" s="50" t="s">
        <v>124</v>
      </c>
      <c r="H22" s="51">
        <v>74</v>
      </c>
      <c r="I22" s="52" t="s">
        <v>90</v>
      </c>
      <c r="J22" s="53"/>
      <c r="K22" s="54">
        <f t="shared" si="2"/>
        <v>0</v>
      </c>
      <c r="L22" s="96">
        <f t="shared" si="3"/>
        <v>0</v>
      </c>
      <c r="M22" s="55"/>
      <c r="N22" s="55">
        <f t="shared" si="0"/>
      </c>
      <c r="O22" s="55">
        <f t="shared" si="1"/>
      </c>
      <c r="P22" s="51"/>
      <c r="Q22" s="51"/>
      <c r="R22" s="56"/>
    </row>
    <row r="23" spans="1:18" ht="27" customHeight="1" outlineLevel="2">
      <c r="A23" s="12"/>
      <c r="B23" s="30"/>
      <c r="C23" s="30"/>
      <c r="D23" s="47" t="s">
        <v>30</v>
      </c>
      <c r="E23" s="48">
        <v>14</v>
      </c>
      <c r="F23" s="97" t="s">
        <v>103</v>
      </c>
      <c r="G23" s="50" t="s">
        <v>145</v>
      </c>
      <c r="H23" s="51">
        <v>6</v>
      </c>
      <c r="I23" s="52" t="s">
        <v>90</v>
      </c>
      <c r="J23" s="53"/>
      <c r="K23" s="54">
        <f t="shared" si="2"/>
        <v>0</v>
      </c>
      <c r="L23" s="96">
        <f t="shared" si="3"/>
        <v>0</v>
      </c>
      <c r="M23" s="55"/>
      <c r="N23" s="55">
        <f t="shared" si="0"/>
      </c>
      <c r="O23" s="55">
        <f t="shared" si="1"/>
      </c>
      <c r="P23" s="51"/>
      <c r="Q23" s="51"/>
      <c r="R23" s="56"/>
    </row>
    <row r="24" spans="1:18" ht="28.5" customHeight="1" outlineLevel="2">
      <c r="A24" s="12"/>
      <c r="B24" s="30"/>
      <c r="C24" s="30"/>
      <c r="D24" s="47" t="s">
        <v>30</v>
      </c>
      <c r="E24" s="48">
        <v>15</v>
      </c>
      <c r="F24" s="97" t="s">
        <v>99</v>
      </c>
      <c r="G24" s="50" t="s">
        <v>144</v>
      </c>
      <c r="H24" s="51">
        <v>1</v>
      </c>
      <c r="I24" s="52" t="s">
        <v>77</v>
      </c>
      <c r="J24" s="53"/>
      <c r="K24" s="54">
        <f t="shared" si="2"/>
        <v>0</v>
      </c>
      <c r="L24" s="96">
        <f t="shared" si="3"/>
        <v>0</v>
      </c>
      <c r="M24" s="55"/>
      <c r="N24" s="55">
        <f t="shared" si="0"/>
      </c>
      <c r="O24" s="55">
        <f t="shared" si="1"/>
      </c>
      <c r="P24" s="51"/>
      <c r="Q24" s="51"/>
      <c r="R24" s="56"/>
    </row>
    <row r="25" spans="1:18" ht="12.75" outlineLevel="1">
      <c r="A25" s="12"/>
      <c r="B25" s="31"/>
      <c r="C25" s="32" t="s">
        <v>120</v>
      </c>
      <c r="D25" s="33" t="s">
        <v>27</v>
      </c>
      <c r="E25" s="34"/>
      <c r="F25" s="34" t="s">
        <v>28</v>
      </c>
      <c r="G25" s="35" t="s">
        <v>129</v>
      </c>
      <c r="H25" s="34"/>
      <c r="I25" s="33"/>
      <c r="J25" s="34"/>
      <c r="K25" s="36">
        <f>SUM(K27:K31)</f>
        <v>0</v>
      </c>
      <c r="L25" s="36">
        <f>SUM(L27:L31)</f>
        <v>0</v>
      </c>
      <c r="M25" s="36">
        <f>SUM(M27:M31)</f>
        <v>0</v>
      </c>
      <c r="N25" s="37">
        <f>SUBTOTAL(9,N26:N27)</f>
        <v>0</v>
      </c>
      <c r="O25" s="37">
        <f>SUBTOTAL(9,O26:O27)</f>
        <v>0</v>
      </c>
      <c r="P25" s="38">
        <f>SUMPRODUCT(P26:P27,H26:H27)</f>
        <v>0</v>
      </c>
      <c r="Q25" s="38">
        <f>SUMPRODUCT(Q26:Q27,H26:H27)</f>
        <v>0</v>
      </c>
      <c r="R25" s="30"/>
    </row>
    <row r="26" spans="1:18" ht="12" customHeight="1" outlineLevel="2">
      <c r="A26" s="12"/>
      <c r="B26" s="31"/>
      <c r="C26" s="39"/>
      <c r="D26" s="40"/>
      <c r="E26" s="41" t="s">
        <v>29</v>
      </c>
      <c r="F26" s="42"/>
      <c r="G26" s="43"/>
      <c r="H26" s="42"/>
      <c r="I26" s="40"/>
      <c r="J26" s="42"/>
      <c r="K26" s="44"/>
      <c r="L26" s="45"/>
      <c r="M26" s="45"/>
      <c r="N26" s="45"/>
      <c r="O26" s="45"/>
      <c r="P26" s="46"/>
      <c r="Q26" s="46"/>
      <c r="R26" s="30"/>
    </row>
    <row r="27" spans="1:18" ht="27" customHeight="1" outlineLevel="2">
      <c r="A27" s="12"/>
      <c r="B27" s="30"/>
      <c r="C27" s="30"/>
      <c r="D27" s="47" t="s">
        <v>30</v>
      </c>
      <c r="E27" s="48">
        <v>16</v>
      </c>
      <c r="F27" s="97" t="s">
        <v>133</v>
      </c>
      <c r="G27" s="50" t="s">
        <v>146</v>
      </c>
      <c r="H27" s="51">
        <v>1</v>
      </c>
      <c r="I27" s="52" t="s">
        <v>77</v>
      </c>
      <c r="J27" s="53"/>
      <c r="K27" s="54">
        <f>L27+M27</f>
        <v>0</v>
      </c>
      <c r="L27" s="96">
        <f>J27*H27</f>
        <v>0</v>
      </c>
      <c r="M27" s="55"/>
      <c r="N27" s="55">
        <f>IF(D27="H",K27,"")</f>
      </c>
      <c r="O27" s="55">
        <f>IF(D27="V",K27,"")</f>
      </c>
      <c r="P27" s="51"/>
      <c r="Q27" s="51"/>
      <c r="R27" s="56"/>
    </row>
    <row r="28" spans="1:18" ht="24.75" customHeight="1" outlineLevel="2">
      <c r="A28" s="12"/>
      <c r="B28" s="30"/>
      <c r="C28" s="30"/>
      <c r="D28" s="47" t="s">
        <v>30</v>
      </c>
      <c r="E28" s="48">
        <v>17</v>
      </c>
      <c r="F28" s="97" t="s">
        <v>134</v>
      </c>
      <c r="G28" s="50" t="s">
        <v>142</v>
      </c>
      <c r="H28" s="51">
        <v>1</v>
      </c>
      <c r="I28" s="52" t="s">
        <v>77</v>
      </c>
      <c r="J28" s="53"/>
      <c r="K28" s="54">
        <f>L28+M28</f>
        <v>0</v>
      </c>
      <c r="L28" s="96">
        <f>J28*H28</f>
        <v>0</v>
      </c>
      <c r="M28" s="55"/>
      <c r="N28" s="55">
        <f>IF(D28="H",K28,"")</f>
      </c>
      <c r="O28" s="55">
        <f>IF(D28="V",K28,"")</f>
      </c>
      <c r="P28" s="51"/>
      <c r="Q28" s="51"/>
      <c r="R28" s="56"/>
    </row>
    <row r="29" spans="1:18" ht="17.25" customHeight="1" outlineLevel="2">
      <c r="A29" s="12"/>
      <c r="B29" s="30"/>
      <c r="C29" s="30"/>
      <c r="D29" s="47" t="s">
        <v>30</v>
      </c>
      <c r="E29" s="48">
        <v>18</v>
      </c>
      <c r="F29" s="97" t="s">
        <v>106</v>
      </c>
      <c r="G29" s="50" t="s">
        <v>123</v>
      </c>
      <c r="H29" s="51">
        <v>1</v>
      </c>
      <c r="I29" s="52" t="s">
        <v>77</v>
      </c>
      <c r="J29" s="53"/>
      <c r="K29" s="54">
        <f>L29+M29</f>
        <v>0</v>
      </c>
      <c r="L29" s="96">
        <f>J29*H29</f>
        <v>0</v>
      </c>
      <c r="M29" s="55"/>
      <c r="N29" s="55">
        <f>IF(D29="H",K29,"")</f>
      </c>
      <c r="O29" s="55">
        <f>IF(D29="V",K29,"")</f>
      </c>
      <c r="P29" s="51"/>
      <c r="Q29" s="51"/>
      <c r="R29" s="56"/>
    </row>
    <row r="30" spans="1:18" ht="42" customHeight="1" outlineLevel="2">
      <c r="A30" s="12"/>
      <c r="B30" s="30"/>
      <c r="C30" s="30"/>
      <c r="D30" s="47" t="s">
        <v>30</v>
      </c>
      <c r="E30" s="48">
        <v>19</v>
      </c>
      <c r="F30" s="97" t="s">
        <v>112</v>
      </c>
      <c r="G30" s="50" t="s">
        <v>147</v>
      </c>
      <c r="H30" s="51">
        <v>25</v>
      </c>
      <c r="I30" s="52" t="s">
        <v>90</v>
      </c>
      <c r="J30" s="53"/>
      <c r="K30" s="54">
        <f>L30+M30</f>
        <v>0</v>
      </c>
      <c r="L30" s="96">
        <f>J30*H30</f>
        <v>0</v>
      </c>
      <c r="M30" s="55"/>
      <c r="N30" s="55">
        <f>IF(D30="H",K30,"")</f>
      </c>
      <c r="O30" s="55">
        <f>IF(D30="V",K30,"")</f>
      </c>
      <c r="P30" s="51"/>
      <c r="Q30" s="51"/>
      <c r="R30" s="56"/>
    </row>
    <row r="31" spans="1:18" ht="20.25" customHeight="1" outlineLevel="2">
      <c r="A31" s="12"/>
      <c r="B31" s="30"/>
      <c r="C31" s="30"/>
      <c r="D31" s="47" t="s">
        <v>30</v>
      </c>
      <c r="E31" s="48">
        <v>20</v>
      </c>
      <c r="F31" s="97" t="s">
        <v>113</v>
      </c>
      <c r="G31" s="50" t="s">
        <v>136</v>
      </c>
      <c r="H31" s="51">
        <v>25</v>
      </c>
      <c r="I31" s="52" t="s">
        <v>90</v>
      </c>
      <c r="J31" s="53"/>
      <c r="K31" s="54">
        <f>L31+M31</f>
        <v>0</v>
      </c>
      <c r="L31" s="96">
        <f>J31*H31</f>
        <v>0</v>
      </c>
      <c r="M31" s="55"/>
      <c r="N31" s="55">
        <f>IF(D31="H",K31,"")</f>
      </c>
      <c r="O31" s="55">
        <f>IF(D31="V",K31,"")</f>
      </c>
      <c r="P31" s="51"/>
      <c r="Q31" s="51"/>
      <c r="R31" s="56"/>
    </row>
    <row r="32" spans="1:18" ht="12.75" outlineLevel="1">
      <c r="A32" s="12"/>
      <c r="B32" s="31"/>
      <c r="C32" s="32" t="s">
        <v>121</v>
      </c>
      <c r="D32" s="33" t="s">
        <v>27</v>
      </c>
      <c r="E32" s="34"/>
      <c r="F32" s="34" t="s">
        <v>28</v>
      </c>
      <c r="G32" s="35" t="s">
        <v>130</v>
      </c>
      <c r="H32" s="34"/>
      <c r="I32" s="33"/>
      <c r="J32" s="34"/>
      <c r="K32" s="36">
        <f>SUM(K34:K42)</f>
        <v>0</v>
      </c>
      <c r="L32" s="36">
        <f>SUM(L34:L42)</f>
        <v>0</v>
      </c>
      <c r="M32" s="36">
        <f>SUM(M34:M42)</f>
        <v>0</v>
      </c>
      <c r="N32" s="37">
        <f>SUBTOTAL(9,N54:N55)</f>
        <v>0</v>
      </c>
      <c r="O32" s="37">
        <f>SUBTOTAL(9,O54:O55)</f>
        <v>0</v>
      </c>
      <c r="P32" s="38">
        <f>SUMPRODUCT(P54:P55,H54:H55)</f>
        <v>0</v>
      </c>
      <c r="Q32" s="38">
        <f>SUMPRODUCT(Q54:Q55,H54:H55)</f>
        <v>0</v>
      </c>
      <c r="R32" s="30"/>
    </row>
    <row r="33" spans="1:18" ht="12" customHeight="1" outlineLevel="2">
      <c r="A33" s="12"/>
      <c r="B33" s="31"/>
      <c r="C33" s="39"/>
      <c r="D33" s="40"/>
      <c r="E33" s="41" t="s">
        <v>29</v>
      </c>
      <c r="F33" s="42"/>
      <c r="G33" s="43"/>
      <c r="H33" s="42"/>
      <c r="I33" s="40"/>
      <c r="J33" s="42"/>
      <c r="K33" s="44"/>
      <c r="L33" s="45"/>
      <c r="M33" s="45"/>
      <c r="N33" s="45"/>
      <c r="O33" s="45"/>
      <c r="P33" s="46"/>
      <c r="Q33" s="46"/>
      <c r="R33" s="30"/>
    </row>
    <row r="34" spans="1:18" ht="30.75" customHeight="1" outlineLevel="2">
      <c r="A34" s="12"/>
      <c r="B34" s="30"/>
      <c r="C34" s="30"/>
      <c r="D34" s="47" t="s">
        <v>30</v>
      </c>
      <c r="E34" s="48">
        <v>21</v>
      </c>
      <c r="F34" s="97" t="s">
        <v>131</v>
      </c>
      <c r="G34" s="50" t="s">
        <v>151</v>
      </c>
      <c r="H34" s="51">
        <v>2</v>
      </c>
      <c r="I34" s="52" t="s">
        <v>77</v>
      </c>
      <c r="J34" s="53"/>
      <c r="K34" s="54">
        <f>L34+M34</f>
        <v>0</v>
      </c>
      <c r="L34" s="96">
        <f>J34*H34</f>
        <v>0</v>
      </c>
      <c r="M34" s="55"/>
      <c r="N34" s="55">
        <f aca="true" t="shared" si="4" ref="N34:N42">IF(D34="H",K34,"")</f>
      </c>
      <c r="O34" s="55">
        <f aca="true" t="shared" si="5" ref="O34:O42">IF(D34="V",K34,"")</f>
      </c>
      <c r="P34" s="51"/>
      <c r="Q34" s="51"/>
      <c r="R34" s="56"/>
    </row>
    <row r="35" spans="1:18" ht="25.5" outlineLevel="2">
      <c r="A35" s="12"/>
      <c r="B35" s="30"/>
      <c r="C35" s="30"/>
      <c r="D35" s="47" t="s">
        <v>30</v>
      </c>
      <c r="E35" s="48">
        <v>22</v>
      </c>
      <c r="F35" s="97" t="s">
        <v>132</v>
      </c>
      <c r="G35" s="50" t="s">
        <v>135</v>
      </c>
      <c r="H35" s="51">
        <v>1</v>
      </c>
      <c r="I35" s="52" t="s">
        <v>77</v>
      </c>
      <c r="J35" s="53"/>
      <c r="K35" s="54">
        <f aca="true" t="shared" si="6" ref="K35:K42">L35+M35</f>
        <v>0</v>
      </c>
      <c r="L35" s="96">
        <f aca="true" t="shared" si="7" ref="L35:L42">J35*H35</f>
        <v>0</v>
      </c>
      <c r="M35" s="55"/>
      <c r="N35" s="55">
        <f t="shared" si="4"/>
      </c>
      <c r="O35" s="55">
        <f t="shared" si="5"/>
      </c>
      <c r="P35" s="51"/>
      <c r="Q35" s="51"/>
      <c r="R35" s="56"/>
    </row>
    <row r="36" spans="1:18" ht="12.75" outlineLevel="2">
      <c r="A36" s="12"/>
      <c r="B36" s="30"/>
      <c r="C36" s="30"/>
      <c r="D36" s="47" t="s">
        <v>30</v>
      </c>
      <c r="E36" s="48">
        <v>23</v>
      </c>
      <c r="F36" s="97" t="s">
        <v>114</v>
      </c>
      <c r="G36" s="50" t="s">
        <v>123</v>
      </c>
      <c r="H36" s="51">
        <v>1</v>
      </c>
      <c r="I36" s="52" t="s">
        <v>77</v>
      </c>
      <c r="J36" s="53"/>
      <c r="K36" s="54">
        <f t="shared" si="6"/>
        <v>0</v>
      </c>
      <c r="L36" s="96">
        <f t="shared" si="7"/>
        <v>0</v>
      </c>
      <c r="M36" s="55"/>
      <c r="N36" s="55">
        <f t="shared" si="4"/>
      </c>
      <c r="O36" s="55">
        <f t="shared" si="5"/>
      </c>
      <c r="P36" s="51"/>
      <c r="Q36" s="51"/>
      <c r="R36" s="56"/>
    </row>
    <row r="37" spans="1:18" ht="25.5" outlineLevel="2">
      <c r="A37" s="12"/>
      <c r="B37" s="30"/>
      <c r="C37" s="30"/>
      <c r="D37" s="47" t="s">
        <v>30</v>
      </c>
      <c r="E37" s="48">
        <v>24</v>
      </c>
      <c r="F37" s="97" t="s">
        <v>115</v>
      </c>
      <c r="G37" s="50" t="s">
        <v>141</v>
      </c>
      <c r="H37" s="51">
        <v>30</v>
      </c>
      <c r="I37" s="52" t="s">
        <v>90</v>
      </c>
      <c r="J37" s="53"/>
      <c r="K37" s="54">
        <f t="shared" si="6"/>
        <v>0</v>
      </c>
      <c r="L37" s="96">
        <f t="shared" si="7"/>
        <v>0</v>
      </c>
      <c r="M37" s="55"/>
      <c r="N37" s="55">
        <f t="shared" si="4"/>
      </c>
      <c r="O37" s="55">
        <f t="shared" si="5"/>
      </c>
      <c r="P37" s="51"/>
      <c r="Q37" s="51"/>
      <c r="R37" s="56"/>
    </row>
    <row r="38" spans="1:18" ht="45" customHeight="1" outlineLevel="2">
      <c r="A38" s="12"/>
      <c r="B38" s="30"/>
      <c r="C38" s="30"/>
      <c r="D38" s="47" t="s">
        <v>30</v>
      </c>
      <c r="E38" s="48">
        <v>25</v>
      </c>
      <c r="F38" s="97" t="s">
        <v>116</v>
      </c>
      <c r="G38" s="50" t="s">
        <v>153</v>
      </c>
      <c r="H38" s="51">
        <v>34</v>
      </c>
      <c r="I38" s="52" t="s">
        <v>90</v>
      </c>
      <c r="J38" s="53"/>
      <c r="K38" s="54">
        <f t="shared" si="6"/>
        <v>0</v>
      </c>
      <c r="L38" s="96">
        <f t="shared" si="7"/>
        <v>0</v>
      </c>
      <c r="M38" s="55"/>
      <c r="N38" s="55">
        <f t="shared" si="4"/>
      </c>
      <c r="O38" s="55">
        <f t="shared" si="5"/>
      </c>
      <c r="P38" s="51"/>
      <c r="Q38" s="51"/>
      <c r="R38" s="56"/>
    </row>
    <row r="39" spans="1:18" ht="20.25" customHeight="1" outlineLevel="2">
      <c r="A39" s="12"/>
      <c r="B39" s="30"/>
      <c r="C39" s="30"/>
      <c r="D39" s="47" t="s">
        <v>30</v>
      </c>
      <c r="E39" s="48">
        <v>26</v>
      </c>
      <c r="F39" s="97" t="s">
        <v>149</v>
      </c>
      <c r="G39" s="50" t="s">
        <v>173</v>
      </c>
      <c r="H39" s="51">
        <v>30</v>
      </c>
      <c r="I39" s="52" t="s">
        <v>90</v>
      </c>
      <c r="J39" s="53"/>
      <c r="K39" s="54">
        <f t="shared" si="6"/>
        <v>0</v>
      </c>
      <c r="L39" s="96">
        <f t="shared" si="7"/>
        <v>0</v>
      </c>
      <c r="M39" s="55"/>
      <c r="N39" s="55">
        <f t="shared" si="4"/>
      </c>
      <c r="O39" s="55">
        <f t="shared" si="5"/>
      </c>
      <c r="P39" s="51"/>
      <c r="Q39" s="51"/>
      <c r="R39" s="56"/>
    </row>
    <row r="40" spans="1:18" ht="23.25" customHeight="1" outlineLevel="2">
      <c r="A40" s="12"/>
      <c r="B40" s="30"/>
      <c r="C40" s="30"/>
      <c r="D40" s="47" t="s">
        <v>30</v>
      </c>
      <c r="E40" s="48">
        <v>27</v>
      </c>
      <c r="F40" s="97" t="s">
        <v>150</v>
      </c>
      <c r="G40" s="50" t="s">
        <v>140</v>
      </c>
      <c r="H40" s="51">
        <v>2</v>
      </c>
      <c r="I40" s="52" t="s">
        <v>77</v>
      </c>
      <c r="J40" s="53"/>
      <c r="K40" s="54">
        <f t="shared" si="6"/>
        <v>0</v>
      </c>
      <c r="L40" s="96">
        <f t="shared" si="7"/>
        <v>0</v>
      </c>
      <c r="M40" s="55"/>
      <c r="N40" s="55">
        <f t="shared" si="4"/>
      </c>
      <c r="O40" s="55">
        <f t="shared" si="5"/>
      </c>
      <c r="P40" s="51"/>
      <c r="Q40" s="51"/>
      <c r="R40" s="56"/>
    </row>
    <row r="41" spans="1:18" ht="20.25" customHeight="1" outlineLevel="2">
      <c r="A41" s="12"/>
      <c r="B41" s="30"/>
      <c r="C41" s="30"/>
      <c r="D41" s="47" t="s">
        <v>30</v>
      </c>
      <c r="E41" s="48">
        <v>28</v>
      </c>
      <c r="F41" s="97" t="s">
        <v>152</v>
      </c>
      <c r="G41" s="50" t="s">
        <v>148</v>
      </c>
      <c r="H41" s="51">
        <v>14</v>
      </c>
      <c r="I41" s="52" t="s">
        <v>77</v>
      </c>
      <c r="J41" s="53"/>
      <c r="K41" s="54">
        <f t="shared" si="6"/>
        <v>0</v>
      </c>
      <c r="L41" s="96">
        <f t="shared" si="7"/>
        <v>0</v>
      </c>
      <c r="M41" s="55"/>
      <c r="N41" s="55">
        <f t="shared" si="4"/>
      </c>
      <c r="O41" s="55">
        <f t="shared" si="5"/>
      </c>
      <c r="P41" s="51"/>
      <c r="Q41" s="51"/>
      <c r="R41" s="56"/>
    </row>
    <row r="42" spans="1:18" ht="32.25" customHeight="1" outlineLevel="2">
      <c r="A42" s="12"/>
      <c r="B42" s="30"/>
      <c r="C42" s="30"/>
      <c r="D42" s="47" t="s">
        <v>30</v>
      </c>
      <c r="E42" s="48">
        <v>29</v>
      </c>
      <c r="F42" s="97" t="s">
        <v>154</v>
      </c>
      <c r="G42" s="50" t="s">
        <v>139</v>
      </c>
      <c r="H42" s="51">
        <v>2</v>
      </c>
      <c r="I42" s="52" t="s">
        <v>77</v>
      </c>
      <c r="J42" s="53"/>
      <c r="K42" s="54">
        <f t="shared" si="6"/>
        <v>0</v>
      </c>
      <c r="L42" s="96">
        <f t="shared" si="7"/>
        <v>0</v>
      </c>
      <c r="M42" s="55"/>
      <c r="N42" s="55">
        <f t="shared" si="4"/>
      </c>
      <c r="O42" s="55">
        <f t="shared" si="5"/>
      </c>
      <c r="P42" s="51"/>
      <c r="Q42" s="51"/>
      <c r="R42" s="56"/>
    </row>
    <row r="43" spans="1:18" ht="12.75" outlineLevel="1">
      <c r="A43" s="12"/>
      <c r="B43" s="31"/>
      <c r="C43" s="32">
        <v>20</v>
      </c>
      <c r="D43" s="33" t="s">
        <v>27</v>
      </c>
      <c r="E43" s="34"/>
      <c r="F43" s="34" t="s">
        <v>28</v>
      </c>
      <c r="G43" s="35" t="s">
        <v>107</v>
      </c>
      <c r="H43" s="34"/>
      <c r="I43" s="33"/>
      <c r="J43" s="34"/>
      <c r="K43" s="36">
        <f>SUM(K45:K48)</f>
        <v>0</v>
      </c>
      <c r="L43" s="36">
        <f>SUM(L45:L48)</f>
        <v>0</v>
      </c>
      <c r="M43" s="36">
        <f>SUM(M45:M48)</f>
        <v>0</v>
      </c>
      <c r="N43" s="37">
        <f>SUBTOTAL(9,N44:N45)</f>
        <v>0</v>
      </c>
      <c r="O43" s="37">
        <f>SUBTOTAL(9,O44:O45)</f>
        <v>0</v>
      </c>
      <c r="P43" s="38">
        <f>SUMPRODUCT(P44:P45,H44:H45)</f>
        <v>0</v>
      </c>
      <c r="Q43" s="38">
        <f>SUMPRODUCT(Q44:Q45,H44:H45)</f>
        <v>0</v>
      </c>
      <c r="R43" s="30"/>
    </row>
    <row r="44" spans="1:18" ht="12" customHeight="1" outlineLevel="2">
      <c r="A44" s="12"/>
      <c r="B44" s="31"/>
      <c r="C44" s="39"/>
      <c r="D44" s="40"/>
      <c r="E44" s="41" t="s">
        <v>29</v>
      </c>
      <c r="F44" s="42"/>
      <c r="G44" s="43"/>
      <c r="H44" s="42"/>
      <c r="I44" s="40"/>
      <c r="J44" s="42"/>
      <c r="K44" s="44"/>
      <c r="L44" s="45"/>
      <c r="M44" s="45"/>
      <c r="N44" s="45"/>
      <c r="O44" s="45"/>
      <c r="P44" s="46"/>
      <c r="Q44" s="46"/>
      <c r="R44" s="30"/>
    </row>
    <row r="45" spans="1:18" ht="17.25" customHeight="1" outlineLevel="2">
      <c r="A45" s="12"/>
      <c r="B45" s="30"/>
      <c r="C45" s="30"/>
      <c r="D45" s="47" t="s">
        <v>30</v>
      </c>
      <c r="E45" s="48">
        <v>30</v>
      </c>
      <c r="F45" s="97" t="s">
        <v>105</v>
      </c>
      <c r="G45" s="50" t="s">
        <v>168</v>
      </c>
      <c r="H45" s="51">
        <v>1</v>
      </c>
      <c r="I45" s="52" t="s">
        <v>77</v>
      </c>
      <c r="J45" s="53"/>
      <c r="K45" s="54">
        <f>L45+M45</f>
        <v>0</v>
      </c>
      <c r="L45" s="96">
        <f>J45*H45</f>
        <v>0</v>
      </c>
      <c r="M45" s="55"/>
      <c r="N45" s="55">
        <f>IF(D45="H",K45,"")</f>
      </c>
      <c r="O45" s="55">
        <f>IF(D45="V",K45,"")</f>
      </c>
      <c r="P45" s="51"/>
      <c r="Q45" s="51"/>
      <c r="R45" s="56"/>
    </row>
    <row r="46" spans="1:18" ht="17.25" customHeight="1" outlineLevel="2">
      <c r="A46" s="12"/>
      <c r="B46" s="30"/>
      <c r="C46" s="30"/>
      <c r="D46" s="47" t="s">
        <v>30</v>
      </c>
      <c r="E46" s="48">
        <v>31</v>
      </c>
      <c r="F46" s="97" t="s">
        <v>106</v>
      </c>
      <c r="G46" s="50" t="s">
        <v>108</v>
      </c>
      <c r="H46" s="51">
        <v>1</v>
      </c>
      <c r="I46" s="52" t="s">
        <v>77</v>
      </c>
      <c r="J46" s="53"/>
      <c r="K46" s="54">
        <f>L46+M46</f>
        <v>0</v>
      </c>
      <c r="L46" s="96">
        <f>J46*H46</f>
        <v>0</v>
      </c>
      <c r="M46" s="55"/>
      <c r="N46" s="55">
        <f>IF(D46="H",K46,"")</f>
      </c>
      <c r="O46" s="55">
        <f>IF(D46="V",K46,"")</f>
      </c>
      <c r="P46" s="51"/>
      <c r="Q46" s="51"/>
      <c r="R46" s="56"/>
    </row>
    <row r="47" spans="1:18" ht="17.25" customHeight="1" outlineLevel="2">
      <c r="A47" s="12"/>
      <c r="B47" s="30"/>
      <c r="C47" s="30"/>
      <c r="D47" s="47" t="s">
        <v>30</v>
      </c>
      <c r="E47" s="48">
        <v>32</v>
      </c>
      <c r="F47" s="97" t="s">
        <v>112</v>
      </c>
      <c r="G47" s="50" t="s">
        <v>117</v>
      </c>
      <c r="H47" s="51">
        <v>1</v>
      </c>
      <c r="I47" s="52" t="s">
        <v>77</v>
      </c>
      <c r="J47" s="53"/>
      <c r="K47" s="54">
        <f>L47+M47</f>
        <v>0</v>
      </c>
      <c r="L47" s="96">
        <f>J47*H47</f>
        <v>0</v>
      </c>
      <c r="M47" s="55"/>
      <c r="N47" s="55">
        <f>IF(D47="H",K47,"")</f>
      </c>
      <c r="O47" s="55">
        <f>IF(D47="V",K47,"")</f>
      </c>
      <c r="P47" s="51"/>
      <c r="Q47" s="51"/>
      <c r="R47" s="56"/>
    </row>
    <row r="48" spans="1:18" ht="17.25" customHeight="1" outlineLevel="2">
      <c r="A48" s="12"/>
      <c r="B48" s="30"/>
      <c r="C48" s="30"/>
      <c r="D48" s="47" t="s">
        <v>30</v>
      </c>
      <c r="E48" s="48">
        <v>33</v>
      </c>
      <c r="F48" s="97" t="s">
        <v>113</v>
      </c>
      <c r="G48" s="50" t="s">
        <v>109</v>
      </c>
      <c r="H48" s="51">
        <v>1</v>
      </c>
      <c r="I48" s="52" t="s">
        <v>77</v>
      </c>
      <c r="J48" s="53"/>
      <c r="K48" s="54">
        <f>L48+M48</f>
        <v>0</v>
      </c>
      <c r="L48" s="96">
        <f>J48*H48</f>
        <v>0</v>
      </c>
      <c r="M48" s="55"/>
      <c r="N48" s="55">
        <f>IF(D48="H",K48,"")</f>
      </c>
      <c r="O48" s="55">
        <f>IF(D48="V",K48,"")</f>
      </c>
      <c r="P48" s="51"/>
      <c r="Q48" s="51"/>
      <c r="R48" s="56"/>
    </row>
    <row r="49" spans="1:18" ht="12.75" outlineLevel="1">
      <c r="A49" s="12"/>
      <c r="B49" s="31"/>
      <c r="C49" s="32">
        <v>30</v>
      </c>
      <c r="D49" s="33" t="s">
        <v>27</v>
      </c>
      <c r="E49" s="34"/>
      <c r="F49" s="34" t="s">
        <v>28</v>
      </c>
      <c r="G49" s="35" t="s">
        <v>110</v>
      </c>
      <c r="H49" s="34"/>
      <c r="I49" s="33"/>
      <c r="J49" s="34"/>
      <c r="K49" s="36">
        <f>SUM(K50:K53)</f>
        <v>0</v>
      </c>
      <c r="L49" s="36">
        <f>SUM(L50:L53)</f>
        <v>0</v>
      </c>
      <c r="M49" s="36">
        <f>SUM(M50:M53)</f>
        <v>0</v>
      </c>
      <c r="N49" s="37">
        <f>SUBTOTAL(9,N65:N66)</f>
        <v>0</v>
      </c>
      <c r="O49" s="37">
        <f>SUBTOTAL(9,O65:O66)</f>
        <v>0</v>
      </c>
      <c r="P49" s="38">
        <f>SUMPRODUCT(P65:P66,H65:H66)</f>
        <v>0</v>
      </c>
      <c r="Q49" s="38">
        <f>SUMPRODUCT(Q65:Q66,H65:H66)</f>
        <v>0</v>
      </c>
      <c r="R49" s="30"/>
    </row>
    <row r="50" spans="1:18" ht="12" customHeight="1" outlineLevel="2">
      <c r="A50" s="12"/>
      <c r="B50" s="31"/>
      <c r="C50" s="39"/>
      <c r="D50" s="40"/>
      <c r="E50" s="41" t="s">
        <v>29</v>
      </c>
      <c r="F50" s="42"/>
      <c r="G50" s="43"/>
      <c r="H50" s="42"/>
      <c r="I50" s="40"/>
      <c r="J50" s="42"/>
      <c r="K50" s="44"/>
      <c r="L50" s="45"/>
      <c r="M50" s="45"/>
      <c r="N50" s="45"/>
      <c r="O50" s="45"/>
      <c r="P50" s="46"/>
      <c r="Q50" s="46"/>
      <c r="R50" s="30"/>
    </row>
    <row r="51" spans="1:18" ht="15" customHeight="1" outlineLevel="2">
      <c r="A51" s="12"/>
      <c r="B51" s="30"/>
      <c r="C51" s="30"/>
      <c r="D51" s="47" t="s">
        <v>30</v>
      </c>
      <c r="E51" s="48">
        <v>34</v>
      </c>
      <c r="F51" s="97" t="s">
        <v>111</v>
      </c>
      <c r="G51" s="50" t="s">
        <v>165</v>
      </c>
      <c r="H51" s="51">
        <v>1</v>
      </c>
      <c r="I51" s="52" t="s">
        <v>77</v>
      </c>
      <c r="J51" s="53"/>
      <c r="K51" s="54">
        <f>L51+M51</f>
        <v>0</v>
      </c>
      <c r="L51" s="96">
        <f>J51*H51</f>
        <v>0</v>
      </c>
      <c r="M51" s="55"/>
      <c r="N51" s="55">
        <f>IF(D51="H",K51,"")</f>
      </c>
      <c r="O51" s="55">
        <f>IF(D51="V",K51,"")</f>
      </c>
      <c r="P51" s="51"/>
      <c r="Q51" s="51"/>
      <c r="R51" s="56"/>
    </row>
    <row r="52" spans="1:18" ht="12.75" outlineLevel="2">
      <c r="A52" s="12"/>
      <c r="B52" s="30"/>
      <c r="C52" s="30"/>
      <c r="D52" s="47" t="s">
        <v>30</v>
      </c>
      <c r="E52" s="48">
        <v>35</v>
      </c>
      <c r="F52" s="97" t="s">
        <v>114</v>
      </c>
      <c r="G52" s="50" t="s">
        <v>166</v>
      </c>
      <c r="H52" s="51">
        <v>1</v>
      </c>
      <c r="I52" s="52" t="s">
        <v>77</v>
      </c>
      <c r="J52" s="53"/>
      <c r="K52" s="54">
        <f>L52+M52</f>
        <v>0</v>
      </c>
      <c r="L52" s="96">
        <f>J52*H52</f>
        <v>0</v>
      </c>
      <c r="M52" s="55"/>
      <c r="N52" s="55">
        <f>IF(D52="H",K52,"")</f>
      </c>
      <c r="O52" s="55">
        <f>IF(D52="V",K52,"")</f>
      </c>
      <c r="P52" s="51"/>
      <c r="Q52" s="51"/>
      <c r="R52" s="56"/>
    </row>
    <row r="53" spans="1:18" ht="12.75" outlineLevel="2">
      <c r="A53" s="12"/>
      <c r="B53" s="30"/>
      <c r="C53" s="30"/>
      <c r="D53" s="47" t="s">
        <v>30</v>
      </c>
      <c r="E53" s="48">
        <v>36</v>
      </c>
      <c r="F53" s="97" t="s">
        <v>115</v>
      </c>
      <c r="G53" s="50" t="s">
        <v>167</v>
      </c>
      <c r="H53" s="51">
        <v>1</v>
      </c>
      <c r="I53" s="52" t="s">
        <v>77</v>
      </c>
      <c r="J53" s="53"/>
      <c r="K53" s="54">
        <f>L53+M53</f>
        <v>0</v>
      </c>
      <c r="L53" s="96">
        <f>J53*H53</f>
        <v>0</v>
      </c>
      <c r="M53" s="55"/>
      <c r="N53" s="55">
        <f>IF(D53="H",K53,"")</f>
      </c>
      <c r="O53" s="55">
        <f>IF(D53="V",K53,"")</f>
      </c>
      <c r="P53" s="51"/>
      <c r="Q53" s="51"/>
      <c r="R53" s="56"/>
    </row>
    <row r="54" spans="1:18" ht="12.75" outlineLevel="1">
      <c r="A54" s="12"/>
      <c r="B54" s="31"/>
      <c r="C54" s="32">
        <v>45</v>
      </c>
      <c r="D54" s="33" t="s">
        <v>27</v>
      </c>
      <c r="E54" s="34"/>
      <c r="F54" s="34" t="s">
        <v>28</v>
      </c>
      <c r="G54" s="35" t="s">
        <v>31</v>
      </c>
      <c r="H54" s="34"/>
      <c r="I54" s="33"/>
      <c r="J54" s="34"/>
      <c r="K54" s="36">
        <f>SUM(K56)</f>
        <v>0</v>
      </c>
      <c r="L54" s="36">
        <f>SUM(L56)</f>
        <v>0</v>
      </c>
      <c r="M54" s="36">
        <f>SUM(M56)</f>
        <v>0</v>
      </c>
      <c r="N54" s="37">
        <f>SUBTOTAL(9,N55:N56)</f>
        <v>0</v>
      </c>
      <c r="O54" s="37">
        <f>SUBTOTAL(9,O55:O56)</f>
        <v>0</v>
      </c>
      <c r="P54" s="38">
        <f>SUMPRODUCT(P55:P56,H55:H56)</f>
        <v>0</v>
      </c>
      <c r="Q54" s="38">
        <f>SUMPRODUCT(Q55:Q56,H55:H56)</f>
        <v>0</v>
      </c>
      <c r="R54" s="30"/>
    </row>
    <row r="55" spans="1:18" ht="12" customHeight="1" outlineLevel="2">
      <c r="A55" s="12"/>
      <c r="B55" s="31"/>
      <c r="C55" s="39"/>
      <c r="D55" s="40"/>
      <c r="E55" s="41" t="s">
        <v>29</v>
      </c>
      <c r="F55" s="42"/>
      <c r="G55" s="43"/>
      <c r="H55" s="42"/>
      <c r="I55" s="40"/>
      <c r="J55" s="42"/>
      <c r="K55" s="44"/>
      <c r="L55" s="45"/>
      <c r="M55" s="45"/>
      <c r="N55" s="45"/>
      <c r="O55" s="45"/>
      <c r="P55" s="46"/>
      <c r="Q55" s="46"/>
      <c r="R55" s="30"/>
    </row>
    <row r="56" spans="1:18" ht="12.75" outlineLevel="2">
      <c r="A56" s="12"/>
      <c r="B56" s="30"/>
      <c r="C56" s="30"/>
      <c r="D56" s="47" t="s">
        <v>30</v>
      </c>
      <c r="E56" s="48">
        <v>37</v>
      </c>
      <c r="F56" s="49" t="s">
        <v>86</v>
      </c>
      <c r="G56" s="50" t="s">
        <v>78</v>
      </c>
      <c r="H56" s="51">
        <v>1</v>
      </c>
      <c r="I56" s="52" t="s">
        <v>77</v>
      </c>
      <c r="J56" s="53"/>
      <c r="K56" s="54">
        <f>L56+M56</f>
        <v>0</v>
      </c>
      <c r="L56" s="96">
        <f>J56*H56</f>
        <v>0</v>
      </c>
      <c r="M56" s="55"/>
      <c r="N56" s="55">
        <f>IF(D56="H",K56,"")</f>
      </c>
      <c r="O56" s="55">
        <f>IF(D56="V",K56,"")</f>
      </c>
      <c r="P56" s="51"/>
      <c r="Q56" s="51"/>
      <c r="R56" s="56"/>
    </row>
    <row r="57" spans="1:18" ht="12.75" outlineLevel="1">
      <c r="A57" s="12"/>
      <c r="B57" s="31"/>
      <c r="C57" s="32" t="s">
        <v>32</v>
      </c>
      <c r="D57" s="33" t="s">
        <v>27</v>
      </c>
      <c r="E57" s="34"/>
      <c r="F57" s="34" t="s">
        <v>28</v>
      </c>
      <c r="G57" s="35" t="s">
        <v>33</v>
      </c>
      <c r="H57" s="34"/>
      <c r="I57" s="33"/>
      <c r="J57" s="34"/>
      <c r="K57" s="36">
        <f>SUM(K59:K65)</f>
        <v>0</v>
      </c>
      <c r="L57" s="36">
        <f>SUM(L59:L65)</f>
        <v>0</v>
      </c>
      <c r="M57" s="36">
        <f>SUM(M59:M65)</f>
        <v>0</v>
      </c>
      <c r="N57" s="37">
        <f>SUBTOTAL(9,N58:N62)</f>
        <v>0</v>
      </c>
      <c r="O57" s="37">
        <f>SUBTOTAL(9,O58:O62)</f>
        <v>0</v>
      </c>
      <c r="P57" s="38">
        <f>SUMPRODUCT(P58:P62,H58:H62)</f>
        <v>0</v>
      </c>
      <c r="Q57" s="38">
        <f>SUMPRODUCT(Q58:Q62,H58:H62)</f>
        <v>0</v>
      </c>
      <c r="R57" s="30"/>
    </row>
    <row r="58" spans="1:18" ht="12.75" outlineLevel="2">
      <c r="A58" s="12"/>
      <c r="B58" s="31"/>
      <c r="C58" s="39"/>
      <c r="D58" s="40"/>
      <c r="E58" s="41" t="s">
        <v>29</v>
      </c>
      <c r="F58" s="42"/>
      <c r="G58" s="43"/>
      <c r="H58" s="42"/>
      <c r="I58" s="40"/>
      <c r="J58" s="42"/>
      <c r="K58" s="44"/>
      <c r="L58" s="45"/>
      <c r="M58" s="45"/>
      <c r="N58" s="45"/>
      <c r="O58" s="45"/>
      <c r="P58" s="46"/>
      <c r="Q58" s="46"/>
      <c r="R58" s="30"/>
    </row>
    <row r="59" spans="1:18" ht="12.75" outlineLevel="2">
      <c r="A59" s="12"/>
      <c r="B59" s="30"/>
      <c r="C59" s="30"/>
      <c r="D59" s="47" t="s">
        <v>30</v>
      </c>
      <c r="E59" s="48">
        <v>38</v>
      </c>
      <c r="F59" s="49" t="s">
        <v>80</v>
      </c>
      <c r="G59" s="50" t="s">
        <v>89</v>
      </c>
      <c r="H59" s="51">
        <v>1</v>
      </c>
      <c r="I59" s="52" t="s">
        <v>77</v>
      </c>
      <c r="J59" s="53"/>
      <c r="K59" s="54">
        <f>L59+M59</f>
        <v>0</v>
      </c>
      <c r="L59" s="96">
        <f>J59*H59</f>
        <v>0</v>
      </c>
      <c r="M59" s="55"/>
      <c r="N59" s="55">
        <f>IF(D59="H",K59,"")</f>
      </c>
      <c r="O59" s="55">
        <f>IF(D59="V",K59,"")</f>
      </c>
      <c r="P59" s="51"/>
      <c r="Q59" s="51"/>
      <c r="R59" s="56"/>
    </row>
    <row r="60" spans="1:18" ht="12.75" outlineLevel="2">
      <c r="A60" s="12"/>
      <c r="B60" s="30"/>
      <c r="C60" s="30"/>
      <c r="D60" s="47" t="s">
        <v>30</v>
      </c>
      <c r="E60" s="48">
        <v>39</v>
      </c>
      <c r="F60" s="49" t="s">
        <v>81</v>
      </c>
      <c r="G60" s="50" t="s">
        <v>87</v>
      </c>
      <c r="H60" s="51">
        <v>1</v>
      </c>
      <c r="I60" s="52" t="s">
        <v>77</v>
      </c>
      <c r="J60" s="53"/>
      <c r="K60" s="54">
        <f>L60+M60</f>
        <v>0</v>
      </c>
      <c r="L60" s="96">
        <f>J60*H60</f>
        <v>0</v>
      </c>
      <c r="M60" s="55"/>
      <c r="N60" s="55">
        <f>IF(D60="H",K60,"")</f>
      </c>
      <c r="O60" s="55">
        <f>IF(D60="V",K60,"")</f>
      </c>
      <c r="P60" s="51"/>
      <c r="Q60" s="51"/>
      <c r="R60" s="56"/>
    </row>
    <row r="61" spans="1:18" ht="25.5" outlineLevel="2">
      <c r="A61" s="12"/>
      <c r="B61" s="30"/>
      <c r="C61" s="30"/>
      <c r="D61" s="47" t="s">
        <v>30</v>
      </c>
      <c r="E61" s="48">
        <v>40</v>
      </c>
      <c r="F61" s="49" t="s">
        <v>82</v>
      </c>
      <c r="G61" s="50" t="s">
        <v>118</v>
      </c>
      <c r="H61" s="51">
        <v>1</v>
      </c>
      <c r="I61" s="52" t="s">
        <v>77</v>
      </c>
      <c r="J61" s="53"/>
      <c r="K61" s="54">
        <f>L61+M61</f>
        <v>0</v>
      </c>
      <c r="L61" s="96">
        <f>J61*H61</f>
        <v>0</v>
      </c>
      <c r="M61" s="55"/>
      <c r="N61" s="55">
        <f>IF(D61="H",K61,"")</f>
      </c>
      <c r="O61" s="55">
        <f>IF(D61="V",K61,"")</f>
      </c>
      <c r="P61" s="51"/>
      <c r="Q61" s="51"/>
      <c r="R61" s="56"/>
    </row>
    <row r="62" spans="1:18" s="10" customFormat="1" ht="12.75" outlineLevel="2">
      <c r="A62" s="16"/>
      <c r="B62" s="16"/>
      <c r="C62" s="16"/>
      <c r="D62" s="16"/>
      <c r="E62" s="16"/>
      <c r="F62" s="49"/>
      <c r="G62" s="60" t="s">
        <v>79</v>
      </c>
      <c r="H62" s="16"/>
      <c r="I62" s="57"/>
      <c r="J62" s="16"/>
      <c r="K62" s="16"/>
      <c r="L62" s="96"/>
      <c r="M62" s="58"/>
      <c r="N62" s="58"/>
      <c r="O62" s="58"/>
      <c r="P62" s="59"/>
      <c r="Q62" s="16"/>
      <c r="R62" s="16"/>
    </row>
    <row r="63" spans="1:18" ht="12.75" outlineLevel="2">
      <c r="A63" s="12"/>
      <c r="B63" s="30"/>
      <c r="C63" s="30"/>
      <c r="D63" s="47" t="s">
        <v>30</v>
      </c>
      <c r="E63" s="48">
        <v>41</v>
      </c>
      <c r="F63" s="49" t="s">
        <v>83</v>
      </c>
      <c r="G63" s="50" t="s">
        <v>76</v>
      </c>
      <c r="H63" s="51">
        <v>1</v>
      </c>
      <c r="I63" s="52" t="s">
        <v>77</v>
      </c>
      <c r="J63" s="53"/>
      <c r="K63" s="54">
        <f>L63+M63</f>
        <v>0</v>
      </c>
      <c r="L63" s="96">
        <f>J63*H63</f>
        <v>0</v>
      </c>
      <c r="M63" s="55"/>
      <c r="N63" s="55">
        <f>IF(D63="H",K63,"")</f>
      </c>
      <c r="O63" s="55">
        <f>IF(D63="V",K63,"")</f>
      </c>
      <c r="P63" s="51"/>
      <c r="Q63" s="51"/>
      <c r="R63" s="56"/>
    </row>
    <row r="64" spans="1:18" ht="12.75" outlineLevel="2">
      <c r="A64" s="12"/>
      <c r="B64" s="30"/>
      <c r="C64" s="30"/>
      <c r="D64" s="47" t="s">
        <v>30</v>
      </c>
      <c r="E64" s="48">
        <v>42</v>
      </c>
      <c r="F64" s="49" t="s">
        <v>84</v>
      </c>
      <c r="G64" s="50" t="s">
        <v>169</v>
      </c>
      <c r="H64" s="51">
        <v>1</v>
      </c>
      <c r="I64" s="52" t="s">
        <v>77</v>
      </c>
      <c r="J64" s="53"/>
      <c r="K64" s="54">
        <f>L64+M64</f>
        <v>0</v>
      </c>
      <c r="L64" s="96">
        <f>J64*H64</f>
        <v>0</v>
      </c>
      <c r="M64" s="55"/>
      <c r="N64" s="55">
        <f>IF(D64="H",K64,"")</f>
      </c>
      <c r="O64" s="55">
        <f>IF(D64="V",K64,"")</f>
      </c>
      <c r="P64" s="51"/>
      <c r="Q64" s="51"/>
      <c r="R64" s="56"/>
    </row>
    <row r="65" spans="1:18" ht="12.75" outlineLevel="2">
      <c r="A65" s="12"/>
      <c r="B65" s="30"/>
      <c r="C65" s="30"/>
      <c r="D65" s="47" t="s">
        <v>30</v>
      </c>
      <c r="E65" s="48">
        <v>43</v>
      </c>
      <c r="F65" s="49" t="s">
        <v>85</v>
      </c>
      <c r="G65" s="50" t="s">
        <v>174</v>
      </c>
      <c r="H65" s="51">
        <v>1</v>
      </c>
      <c r="I65" s="52" t="s">
        <v>77</v>
      </c>
      <c r="J65" s="53"/>
      <c r="K65" s="54">
        <f>L65+M65</f>
        <v>0</v>
      </c>
      <c r="L65" s="96">
        <f>J65*H65</f>
        <v>0</v>
      </c>
      <c r="M65" s="55"/>
      <c r="N65" s="55">
        <f>IF(D65="H",K65,"")</f>
      </c>
      <c r="O65" s="55">
        <f>IF(D65="V",K65,"")</f>
      </c>
      <c r="P65" s="51"/>
      <c r="Q65" s="51"/>
      <c r="R65" s="56"/>
    </row>
  </sheetData>
  <sheetProtection password="96FA" sheet="1"/>
  <mergeCells count="4">
    <mergeCell ref="G2:K2"/>
    <mergeCell ref="E3:F3"/>
    <mergeCell ref="G3:I3"/>
    <mergeCell ref="G4:I4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70" r:id="rId1"/>
  <headerFooter alignWithMargins="0">
    <oddFooter>&amp;C&amp;"Times New Roman,Obyčejné"&amp;12Stránka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85" zoomScaleNormal="85" zoomScalePageLayoutView="0" workbookViewId="0" topLeftCell="A1">
      <selection activeCell="D12" sqref="D12:E12"/>
    </sheetView>
  </sheetViews>
  <sheetFormatPr defaultColWidth="11.57421875" defaultRowHeight="12.75"/>
  <cols>
    <col min="1" max="1" width="1.421875" style="1" customWidth="1"/>
    <col min="2" max="2" width="14.140625" style="2" customWidth="1"/>
    <col min="3" max="11" width="12.421875" style="2" customWidth="1"/>
    <col min="12" max="12" width="13.57421875" style="2" customWidth="1"/>
    <col min="13" max="13" width="13.8515625" style="2" customWidth="1"/>
    <col min="14" max="14" width="10.140625" style="2" customWidth="1"/>
    <col min="15" max="15" width="1.421875" style="2" customWidth="1"/>
    <col min="16" max="16384" width="11.57421875" style="2" customWidth="1"/>
  </cols>
  <sheetData>
    <row r="1" spans="1:15" ht="8.25" customHeight="1">
      <c r="A1" s="1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63"/>
      <c r="B2" s="106" t="s">
        <v>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64"/>
    </row>
    <row r="3" spans="1:15" ht="27.75" customHeight="1">
      <c r="A3" s="63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64"/>
    </row>
    <row r="4" spans="1:15" ht="24.75" customHeight="1">
      <c r="A4" s="63"/>
      <c r="B4" s="65" t="s">
        <v>35</v>
      </c>
      <c r="C4" s="107" t="s">
        <v>125</v>
      </c>
      <c r="D4" s="107"/>
      <c r="E4" s="107"/>
      <c r="F4" s="107"/>
      <c r="G4" s="107"/>
      <c r="H4" s="107"/>
      <c r="I4" s="66" t="s">
        <v>36</v>
      </c>
      <c r="J4" s="107" t="s">
        <v>93</v>
      </c>
      <c r="K4" s="107"/>
      <c r="L4" s="107"/>
      <c r="M4" s="107"/>
      <c r="N4" s="107"/>
      <c r="O4" s="67"/>
    </row>
    <row r="5" spans="1:15" ht="15" customHeight="1">
      <c r="A5" s="63"/>
      <c r="B5" s="68"/>
      <c r="C5" s="68"/>
      <c r="D5" s="68"/>
      <c r="E5" s="68"/>
      <c r="F5" s="12"/>
      <c r="G5" s="12"/>
      <c r="H5" s="12"/>
      <c r="I5" s="12"/>
      <c r="J5" s="12"/>
      <c r="K5" s="12"/>
      <c r="L5" s="12"/>
      <c r="M5" s="12"/>
      <c r="N5" s="12"/>
      <c r="O5" s="69"/>
    </row>
    <row r="6" spans="1:15" ht="30" customHeight="1">
      <c r="A6" s="63"/>
      <c r="B6" s="108" t="s">
        <v>37</v>
      </c>
      <c r="C6" s="108"/>
      <c r="D6" s="109" t="s">
        <v>126</v>
      </c>
      <c r="E6" s="109"/>
      <c r="F6" s="70" t="s">
        <v>38</v>
      </c>
      <c r="G6" s="108" t="s">
        <v>127</v>
      </c>
      <c r="H6" s="108"/>
      <c r="I6" s="108"/>
      <c r="J6" s="108"/>
      <c r="K6" s="108"/>
      <c r="L6" s="108"/>
      <c r="M6" s="108"/>
      <c r="N6" s="108"/>
      <c r="O6" s="69"/>
    </row>
    <row r="7" spans="1:15" ht="15" customHeight="1">
      <c r="A7" s="63"/>
      <c r="B7" s="108" t="s">
        <v>92</v>
      </c>
      <c r="C7" s="108"/>
      <c r="D7" s="110"/>
      <c r="E7" s="110"/>
      <c r="F7" s="70" t="s">
        <v>39</v>
      </c>
      <c r="G7" s="108" t="s">
        <v>127</v>
      </c>
      <c r="H7" s="108"/>
      <c r="I7" s="108"/>
      <c r="J7" s="108"/>
      <c r="K7" s="108"/>
      <c r="L7" s="108"/>
      <c r="M7" s="108"/>
      <c r="N7" s="108"/>
      <c r="O7" s="69"/>
    </row>
    <row r="8" spans="1:15" ht="15" customHeight="1">
      <c r="A8" s="63"/>
      <c r="B8" s="108" t="s">
        <v>40</v>
      </c>
      <c r="C8" s="108"/>
      <c r="D8" s="110"/>
      <c r="E8" s="110"/>
      <c r="F8" s="70" t="s">
        <v>41</v>
      </c>
      <c r="G8" s="108" t="s">
        <v>127</v>
      </c>
      <c r="H8" s="108"/>
      <c r="I8" s="108"/>
      <c r="J8" s="108"/>
      <c r="K8" s="108"/>
      <c r="L8" s="108"/>
      <c r="M8" s="108"/>
      <c r="N8" s="108"/>
      <c r="O8" s="69"/>
    </row>
    <row r="9" spans="1:15" ht="15" customHeight="1">
      <c r="A9" s="63"/>
      <c r="B9" s="108" t="s">
        <v>42</v>
      </c>
      <c r="C9" s="108"/>
      <c r="D9" s="110"/>
      <c r="E9" s="110"/>
      <c r="F9" s="70" t="s">
        <v>43</v>
      </c>
      <c r="G9" s="111" t="s">
        <v>75</v>
      </c>
      <c r="H9" s="111"/>
      <c r="I9" s="111"/>
      <c r="J9" s="111"/>
      <c r="K9" s="111"/>
      <c r="L9" s="111"/>
      <c r="M9" s="111"/>
      <c r="N9" s="111"/>
      <c r="O9" s="69"/>
    </row>
    <row r="10" spans="1:15" ht="15" customHeight="1">
      <c r="A10" s="63"/>
      <c r="B10" s="108" t="s">
        <v>44</v>
      </c>
      <c r="C10" s="108"/>
      <c r="D10" s="108"/>
      <c r="E10" s="108"/>
      <c r="F10" s="70" t="s">
        <v>45</v>
      </c>
      <c r="G10" s="111" t="s">
        <v>75</v>
      </c>
      <c r="H10" s="111"/>
      <c r="I10" s="111"/>
      <c r="J10" s="111"/>
      <c r="K10" s="111"/>
      <c r="L10" s="111"/>
      <c r="M10" s="111"/>
      <c r="N10" s="111"/>
      <c r="O10" s="69"/>
    </row>
    <row r="11" spans="1:15" ht="15" customHeight="1">
      <c r="A11" s="63"/>
      <c r="B11" s="108" t="s">
        <v>46</v>
      </c>
      <c r="C11" s="108"/>
      <c r="D11" s="112" t="s">
        <v>172</v>
      </c>
      <c r="E11" s="112"/>
      <c r="F11" s="70"/>
      <c r="G11" s="108"/>
      <c r="H11" s="108"/>
      <c r="I11" s="108"/>
      <c r="J11" s="108"/>
      <c r="K11" s="108"/>
      <c r="L11" s="108"/>
      <c r="M11" s="108"/>
      <c r="N11" s="108"/>
      <c r="O11" s="69"/>
    </row>
    <row r="12" spans="1:15" ht="15" customHeight="1">
      <c r="A12" s="63"/>
      <c r="B12" s="108"/>
      <c r="C12" s="108"/>
      <c r="D12" s="108"/>
      <c r="E12" s="108"/>
      <c r="F12" s="70"/>
      <c r="G12" s="108"/>
      <c r="H12" s="108"/>
      <c r="I12" s="108"/>
      <c r="J12" s="108"/>
      <c r="K12" s="108"/>
      <c r="L12" s="108"/>
      <c r="M12" s="108"/>
      <c r="N12" s="108"/>
      <c r="O12" s="69"/>
    </row>
    <row r="13" spans="1:15" ht="15" customHeight="1">
      <c r="A13" s="63"/>
      <c r="B13" s="113" t="s">
        <v>47</v>
      </c>
      <c r="C13" s="113"/>
      <c r="D13" s="113"/>
      <c r="E13" s="113"/>
      <c r="F13" s="113"/>
      <c r="G13" s="114" t="s">
        <v>48</v>
      </c>
      <c r="H13" s="114"/>
      <c r="I13" s="114"/>
      <c r="J13" s="114"/>
      <c r="K13" s="114"/>
      <c r="L13" s="115" t="s">
        <v>49</v>
      </c>
      <c r="M13" s="115"/>
      <c r="N13" s="115"/>
      <c r="O13" s="69"/>
    </row>
    <row r="14" spans="1:15" ht="15" customHeight="1">
      <c r="A14" s="63"/>
      <c r="B14" s="71" t="s">
        <v>50</v>
      </c>
      <c r="C14" s="72" t="s">
        <v>11</v>
      </c>
      <c r="D14" s="72" t="s">
        <v>12</v>
      </c>
      <c r="E14" s="73" t="s">
        <v>13</v>
      </c>
      <c r="F14" s="74" t="s">
        <v>14</v>
      </c>
      <c r="G14" s="116" t="s">
        <v>51</v>
      </c>
      <c r="H14" s="116"/>
      <c r="I14" s="116"/>
      <c r="J14" s="76" t="s">
        <v>52</v>
      </c>
      <c r="K14" s="77" t="s">
        <v>53</v>
      </c>
      <c r="L14" s="69"/>
      <c r="M14" s="12"/>
      <c r="N14" s="12"/>
      <c r="O14" s="69"/>
    </row>
    <row r="15" spans="1:15" ht="15" customHeight="1">
      <c r="A15" s="63"/>
      <c r="B15" s="78" t="s">
        <v>54</v>
      </c>
      <c r="C15" s="79"/>
      <c r="D15" s="79"/>
      <c r="E15" s="80"/>
      <c r="F15" s="81"/>
      <c r="G15" s="117"/>
      <c r="H15" s="117"/>
      <c r="I15" s="117"/>
      <c r="J15" s="82"/>
      <c r="K15" s="83"/>
      <c r="L15" s="69"/>
      <c r="M15" s="12"/>
      <c r="N15" s="12"/>
      <c r="O15" s="69"/>
    </row>
    <row r="16" spans="1:15" ht="15" customHeight="1">
      <c r="A16" s="63"/>
      <c r="B16" s="78" t="s">
        <v>55</v>
      </c>
      <c r="C16" s="79"/>
      <c r="D16" s="79"/>
      <c r="E16" s="80"/>
      <c r="F16" s="81"/>
      <c r="G16" s="117"/>
      <c r="H16" s="117"/>
      <c r="I16" s="117"/>
      <c r="J16" s="82"/>
      <c r="K16" s="83"/>
      <c r="L16" s="69"/>
      <c r="M16" s="12"/>
      <c r="N16" s="12"/>
      <c r="O16" s="69"/>
    </row>
    <row r="17" spans="1:15" ht="15" customHeight="1">
      <c r="A17" s="63"/>
      <c r="B17" s="78" t="s">
        <v>28</v>
      </c>
      <c r="C17" s="79">
        <f>Rozpočet!K3</f>
        <v>0</v>
      </c>
      <c r="D17" s="79">
        <f>Rozpočet!M3</f>
        <v>0</v>
      </c>
      <c r="E17" s="80"/>
      <c r="F17" s="81"/>
      <c r="G17" s="117"/>
      <c r="H17" s="117"/>
      <c r="I17" s="117"/>
      <c r="J17" s="82"/>
      <c r="K17" s="83"/>
      <c r="L17" s="69"/>
      <c r="N17" s="12"/>
      <c r="O17" s="69"/>
    </row>
    <row r="18" spans="1:15" ht="15" customHeight="1">
      <c r="A18" s="63"/>
      <c r="B18" s="78" t="s">
        <v>28</v>
      </c>
      <c r="C18" s="79"/>
      <c r="D18" s="79"/>
      <c r="E18" s="80"/>
      <c r="F18" s="81"/>
      <c r="G18" s="117"/>
      <c r="H18" s="117"/>
      <c r="I18" s="117"/>
      <c r="J18" s="82"/>
      <c r="K18" s="83"/>
      <c r="L18" s="69"/>
      <c r="M18" s="12"/>
      <c r="N18" s="12"/>
      <c r="O18" s="69"/>
    </row>
    <row r="19" spans="1:15" ht="15" customHeight="1">
      <c r="A19" s="63"/>
      <c r="B19" s="78" t="s">
        <v>56</v>
      </c>
      <c r="C19" s="79"/>
      <c r="D19" s="79"/>
      <c r="E19" s="80"/>
      <c r="F19" s="81"/>
      <c r="G19" s="117"/>
      <c r="H19" s="117"/>
      <c r="I19" s="117"/>
      <c r="J19" s="82"/>
      <c r="K19" s="83"/>
      <c r="L19" s="69"/>
      <c r="M19" s="12" t="s">
        <v>75</v>
      </c>
      <c r="N19" s="12"/>
      <c r="O19" s="69"/>
    </row>
    <row r="20" spans="1:15" ht="15" customHeight="1">
      <c r="A20" s="63"/>
      <c r="B20" s="78" t="s">
        <v>57</v>
      </c>
      <c r="C20" s="79"/>
      <c r="D20" s="79"/>
      <c r="E20" s="80"/>
      <c r="F20" s="81"/>
      <c r="G20" s="117"/>
      <c r="H20" s="117"/>
      <c r="I20" s="117"/>
      <c r="J20" s="82"/>
      <c r="K20" s="83"/>
      <c r="L20" s="84" t="s">
        <v>58</v>
      </c>
      <c r="M20" s="99"/>
      <c r="N20" s="12"/>
      <c r="O20" s="69"/>
    </row>
    <row r="21" spans="1:15" ht="15" customHeight="1">
      <c r="A21" s="63"/>
      <c r="B21" s="85" t="s">
        <v>23</v>
      </c>
      <c r="C21" s="86">
        <f>SUM(C15:C20)</f>
        <v>0</v>
      </c>
      <c r="D21" s="86">
        <f>SUM(D15:D20)</f>
        <v>0</v>
      </c>
      <c r="E21" s="87">
        <f>SUM(E15:E20)</f>
        <v>0</v>
      </c>
      <c r="F21" s="88">
        <f>SUM(F15:F20)</f>
        <v>0</v>
      </c>
      <c r="G21" s="117"/>
      <c r="H21" s="117"/>
      <c r="I21" s="117"/>
      <c r="J21" s="82"/>
      <c r="K21" s="83"/>
      <c r="L21" s="69"/>
      <c r="M21" s="89"/>
      <c r="N21" s="89"/>
      <c r="O21" s="69"/>
    </row>
    <row r="22" spans="1:15" ht="15" customHeight="1">
      <c r="A22" s="63"/>
      <c r="B22" s="118" t="s">
        <v>59</v>
      </c>
      <c r="C22" s="118"/>
      <c r="D22" s="118"/>
      <c r="E22" s="119">
        <f>SUM(C21:E21)</f>
        <v>0</v>
      </c>
      <c r="F22" s="119"/>
      <c r="G22" s="117"/>
      <c r="H22" s="117"/>
      <c r="I22" s="117"/>
      <c r="J22" s="82"/>
      <c r="K22" s="83"/>
      <c r="L22" s="115" t="s">
        <v>60</v>
      </c>
      <c r="M22" s="115"/>
      <c r="N22" s="115"/>
      <c r="O22" s="69"/>
    </row>
    <row r="23" spans="1:15" ht="15" customHeight="1">
      <c r="A23" s="63"/>
      <c r="B23" s="120" t="s">
        <v>14</v>
      </c>
      <c r="C23" s="120"/>
      <c r="D23" s="120"/>
      <c r="E23" s="121">
        <f>F21</f>
        <v>0</v>
      </c>
      <c r="F23" s="121"/>
      <c r="G23" s="117"/>
      <c r="H23" s="117"/>
      <c r="I23" s="117"/>
      <c r="J23" s="82"/>
      <c r="K23" s="83"/>
      <c r="L23" s="90"/>
      <c r="M23" s="12"/>
      <c r="N23" s="12"/>
      <c r="O23" s="69"/>
    </row>
    <row r="24" spans="1:15" ht="15" customHeight="1">
      <c r="A24" s="63"/>
      <c r="B24" s="122" t="s">
        <v>61</v>
      </c>
      <c r="C24" s="122"/>
      <c r="D24" s="122"/>
      <c r="E24" s="123">
        <f>E22+E23</f>
        <v>0</v>
      </c>
      <c r="F24" s="123"/>
      <c r="G24" s="124" t="s">
        <v>62</v>
      </c>
      <c r="H24" s="124"/>
      <c r="I24" s="124"/>
      <c r="J24" s="125">
        <v>0</v>
      </c>
      <c r="K24" s="125"/>
      <c r="L24" s="69"/>
      <c r="M24" s="12"/>
      <c r="N24" s="12"/>
      <c r="O24" s="69"/>
    </row>
    <row r="25" spans="1:15" ht="15" customHeight="1">
      <c r="A25" s="63"/>
      <c r="B25" s="122"/>
      <c r="C25" s="122"/>
      <c r="D25" s="122"/>
      <c r="E25" s="123"/>
      <c r="F25" s="123"/>
      <c r="G25" s="124"/>
      <c r="H25" s="124"/>
      <c r="I25" s="124"/>
      <c r="J25" s="125"/>
      <c r="K25" s="125"/>
      <c r="L25" s="69"/>
      <c r="M25" s="12"/>
      <c r="N25" s="12"/>
      <c r="O25" s="69"/>
    </row>
    <row r="26" spans="1:15" ht="15" customHeight="1">
      <c r="A26" s="63"/>
      <c r="B26" s="115" t="s">
        <v>63</v>
      </c>
      <c r="C26" s="115"/>
      <c r="D26" s="115"/>
      <c r="E26" s="115"/>
      <c r="F26" s="115"/>
      <c r="G26" s="126" t="s">
        <v>64</v>
      </c>
      <c r="H26" s="126"/>
      <c r="I26" s="126"/>
      <c r="J26" s="126"/>
      <c r="K26" s="126"/>
      <c r="L26" s="69"/>
      <c r="M26" s="12"/>
      <c r="N26" s="12"/>
      <c r="O26" s="69"/>
    </row>
    <row r="27" spans="1:15" ht="15" customHeight="1">
      <c r="A27" s="63"/>
      <c r="B27" s="85" t="s">
        <v>65</v>
      </c>
      <c r="C27" s="127" t="s">
        <v>66</v>
      </c>
      <c r="D27" s="127"/>
      <c r="E27" s="128" t="s">
        <v>67</v>
      </c>
      <c r="F27" s="128"/>
      <c r="G27" s="75"/>
      <c r="H27" s="116" t="s">
        <v>68</v>
      </c>
      <c r="I27" s="116"/>
      <c r="J27" s="129" t="s">
        <v>67</v>
      </c>
      <c r="K27" s="129"/>
      <c r="L27" s="69"/>
      <c r="M27" s="12"/>
      <c r="N27" s="12"/>
      <c r="O27" s="69"/>
    </row>
    <row r="28" spans="1:15" ht="15" customHeight="1">
      <c r="A28" s="63"/>
      <c r="B28" s="91">
        <v>21</v>
      </c>
      <c r="C28" s="130">
        <f>E22</f>
        <v>0</v>
      </c>
      <c r="D28" s="130"/>
      <c r="E28" s="131">
        <f>C28/100*B28</f>
        <v>0</v>
      </c>
      <c r="F28" s="131"/>
      <c r="G28" s="92"/>
      <c r="H28" s="132">
        <f>E22</f>
        <v>0</v>
      </c>
      <c r="I28" s="132"/>
      <c r="J28" s="133">
        <f>H28*B28/100</f>
        <v>0</v>
      </c>
      <c r="K28" s="133"/>
      <c r="L28" s="84" t="s">
        <v>58</v>
      </c>
      <c r="M28" s="12"/>
      <c r="N28" s="12"/>
      <c r="O28" s="69"/>
    </row>
    <row r="29" spans="1:15" ht="15" customHeight="1">
      <c r="A29" s="63"/>
      <c r="B29" s="91">
        <v>0</v>
      </c>
      <c r="C29" s="130"/>
      <c r="D29" s="130"/>
      <c r="E29" s="131"/>
      <c r="F29" s="131"/>
      <c r="G29" s="92"/>
      <c r="H29" s="133">
        <f>SUMIF(K15:K23,B29,J15:J23)</f>
        <v>0</v>
      </c>
      <c r="I29" s="133"/>
      <c r="J29" s="133">
        <f>H29*B29/100</f>
        <v>0</v>
      </c>
      <c r="K29" s="133"/>
      <c r="L29" s="69"/>
      <c r="M29" s="12"/>
      <c r="N29" s="12"/>
      <c r="O29" s="69"/>
    </row>
    <row r="30" spans="1:15" ht="15" customHeight="1">
      <c r="A30" s="63"/>
      <c r="B30" s="91">
        <v>0</v>
      </c>
      <c r="C30" s="130"/>
      <c r="D30" s="130"/>
      <c r="E30" s="131">
        <f>C30/100*B30</f>
        <v>0</v>
      </c>
      <c r="F30" s="131"/>
      <c r="G30" s="92"/>
      <c r="H30" s="133"/>
      <c r="I30" s="133"/>
      <c r="J30" s="133">
        <f>H30*B30/100</f>
        <v>0</v>
      </c>
      <c r="K30" s="133"/>
      <c r="L30" s="115" t="s">
        <v>69</v>
      </c>
      <c r="M30" s="115"/>
      <c r="N30" s="115"/>
      <c r="O30" s="69"/>
    </row>
    <row r="31" spans="1:15" ht="15" customHeight="1">
      <c r="A31" s="63"/>
      <c r="B31" s="134"/>
      <c r="C31" s="135">
        <f>ROUNDUP(C28+C29+C30,1)</f>
        <v>0</v>
      </c>
      <c r="D31" s="135"/>
      <c r="E31" s="136">
        <f>ROUNDUP(E28+E29+E30,1)</f>
        <v>0</v>
      </c>
      <c r="F31" s="136"/>
      <c r="G31" s="137"/>
      <c r="H31" s="137"/>
      <c r="I31" s="137"/>
      <c r="J31" s="138">
        <f>J28+J29+J30</f>
        <v>0</v>
      </c>
      <c r="K31" s="138"/>
      <c r="L31" s="69"/>
      <c r="M31" s="12"/>
      <c r="N31" s="12"/>
      <c r="O31" s="69"/>
    </row>
    <row r="32" spans="1:15" ht="15" customHeight="1">
      <c r="A32" s="63"/>
      <c r="B32" s="134"/>
      <c r="C32" s="135"/>
      <c r="D32" s="135"/>
      <c r="E32" s="136"/>
      <c r="F32" s="136"/>
      <c r="G32" s="137"/>
      <c r="H32" s="137"/>
      <c r="I32" s="137"/>
      <c r="J32" s="138"/>
      <c r="K32" s="138"/>
      <c r="L32" s="69"/>
      <c r="M32" s="12"/>
      <c r="N32" s="12"/>
      <c r="O32" s="69"/>
    </row>
    <row r="33" spans="1:15" ht="15" customHeight="1">
      <c r="A33" s="63"/>
      <c r="B33" s="139" t="s">
        <v>70</v>
      </c>
      <c r="C33" s="139"/>
      <c r="D33" s="139"/>
      <c r="E33" s="139"/>
      <c r="F33" s="139"/>
      <c r="G33" s="140" t="s">
        <v>71</v>
      </c>
      <c r="H33" s="140"/>
      <c r="I33" s="140"/>
      <c r="J33" s="140"/>
      <c r="K33" s="140"/>
      <c r="L33" s="12"/>
      <c r="M33" s="12"/>
      <c r="N33" s="12"/>
      <c r="O33" s="69"/>
    </row>
    <row r="34" spans="1:15" ht="15" customHeight="1">
      <c r="A34" s="63"/>
      <c r="B34" s="141">
        <f>C31+E31</f>
        <v>0</v>
      </c>
      <c r="C34" s="141"/>
      <c r="D34" s="141"/>
      <c r="E34" s="141"/>
      <c r="F34" s="141"/>
      <c r="G34" s="142" t="s">
        <v>72</v>
      </c>
      <c r="H34" s="142"/>
      <c r="I34" s="142"/>
      <c r="J34" s="72" t="s">
        <v>73</v>
      </c>
      <c r="K34" s="93" t="s">
        <v>74</v>
      </c>
      <c r="L34" s="12"/>
      <c r="M34" s="12"/>
      <c r="N34" s="12"/>
      <c r="O34" s="69"/>
    </row>
    <row r="35" spans="1:15" ht="15" customHeight="1">
      <c r="A35" s="63"/>
      <c r="B35" s="141"/>
      <c r="C35" s="141"/>
      <c r="D35" s="141"/>
      <c r="E35" s="141"/>
      <c r="F35" s="141"/>
      <c r="G35" s="143"/>
      <c r="H35" s="143"/>
      <c r="I35" s="143"/>
      <c r="J35" s="70"/>
      <c r="K35" s="94">
        <f>IF(J35&gt;0,E24/J35,"")</f>
      </c>
      <c r="L35" s="12"/>
      <c r="M35" s="12"/>
      <c r="N35" s="12"/>
      <c r="O35" s="69"/>
    </row>
    <row r="36" spans="1:15" ht="15" customHeight="1">
      <c r="A36" s="63"/>
      <c r="B36" s="141"/>
      <c r="C36" s="141"/>
      <c r="D36" s="141"/>
      <c r="E36" s="141"/>
      <c r="F36" s="141"/>
      <c r="G36" s="143"/>
      <c r="H36" s="143"/>
      <c r="I36" s="143"/>
      <c r="J36" s="70"/>
      <c r="K36" s="94">
        <f>IF(J36&gt;0,E24/J36,"")</f>
      </c>
      <c r="L36" s="12"/>
      <c r="M36" s="12"/>
      <c r="N36" s="12"/>
      <c r="O36" s="69"/>
    </row>
    <row r="37" spans="1:15" ht="15" customHeight="1">
      <c r="A37" s="63"/>
      <c r="B37" s="141"/>
      <c r="C37" s="141"/>
      <c r="D37" s="141"/>
      <c r="E37" s="141"/>
      <c r="F37" s="141"/>
      <c r="G37" s="143"/>
      <c r="H37" s="143"/>
      <c r="I37" s="143"/>
      <c r="J37" s="70"/>
      <c r="K37" s="94">
        <f>IF(J37&gt;0,E24/J37,"")</f>
      </c>
      <c r="L37" s="12"/>
      <c r="M37" s="12"/>
      <c r="N37" s="12"/>
      <c r="O37" s="69"/>
    </row>
    <row r="38" spans="1:15" ht="7.5" customHeight="1">
      <c r="A38" s="12"/>
      <c r="B38" s="68"/>
      <c r="C38" s="68"/>
      <c r="D38" s="68"/>
      <c r="E38" s="68"/>
      <c r="F38" s="68"/>
      <c r="G38" s="95"/>
      <c r="H38" s="95"/>
      <c r="I38" s="95"/>
      <c r="J38" s="95"/>
      <c r="K38" s="95"/>
      <c r="L38" s="68"/>
      <c r="M38" s="68"/>
      <c r="N38" s="68"/>
      <c r="O38" s="12"/>
    </row>
  </sheetData>
  <sheetProtection selectLockedCells="1" selectUnlockedCells="1"/>
  <mergeCells count="77">
    <mergeCell ref="B33:F33"/>
    <mergeCell ref="G33:K33"/>
    <mergeCell ref="B34:F37"/>
    <mergeCell ref="G34:I34"/>
    <mergeCell ref="G35:I35"/>
    <mergeCell ref="G36:I36"/>
    <mergeCell ref="G37:I37"/>
    <mergeCell ref="C30:D30"/>
    <mergeCell ref="E30:F30"/>
    <mergeCell ref="H30:I30"/>
    <mergeCell ref="J30:K30"/>
    <mergeCell ref="L30:N30"/>
    <mergeCell ref="B31:B32"/>
    <mergeCell ref="C31:D32"/>
    <mergeCell ref="E31:F32"/>
    <mergeCell ref="G31:I32"/>
    <mergeCell ref="J31:K32"/>
    <mergeCell ref="C28:D28"/>
    <mergeCell ref="E28:F28"/>
    <mergeCell ref="H28:I28"/>
    <mergeCell ref="J28:K28"/>
    <mergeCell ref="C29:D29"/>
    <mergeCell ref="E29:F29"/>
    <mergeCell ref="H29:I29"/>
    <mergeCell ref="J29:K29"/>
    <mergeCell ref="B26:F26"/>
    <mergeCell ref="G26:K26"/>
    <mergeCell ref="C27:D27"/>
    <mergeCell ref="E27:F27"/>
    <mergeCell ref="H27:I27"/>
    <mergeCell ref="J27:K27"/>
    <mergeCell ref="L22:N22"/>
    <mergeCell ref="B23:D23"/>
    <mergeCell ref="E23:F23"/>
    <mergeCell ref="G23:I23"/>
    <mergeCell ref="B24:D25"/>
    <mergeCell ref="E24:F25"/>
    <mergeCell ref="G24:I25"/>
    <mergeCell ref="J24:K25"/>
    <mergeCell ref="G17:I17"/>
    <mergeCell ref="G19:I19"/>
    <mergeCell ref="G20:I20"/>
    <mergeCell ref="G21:I21"/>
    <mergeCell ref="B22:D22"/>
    <mergeCell ref="E22:F22"/>
    <mergeCell ref="G22:I22"/>
    <mergeCell ref="G18:I18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8:F30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"/>
  <pageSetup firstPageNumber="1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Mahrová Radka, Ing.</cp:lastModifiedBy>
  <cp:lastPrinted>2023-12-19T07:23:20Z</cp:lastPrinted>
  <dcterms:created xsi:type="dcterms:W3CDTF">2013-07-11T21:17:29Z</dcterms:created>
  <dcterms:modified xsi:type="dcterms:W3CDTF">2024-06-13T08:04:53Z</dcterms:modified>
  <cp:category/>
  <cp:version/>
  <cp:contentType/>
  <cp:contentStatus/>
</cp:coreProperties>
</file>