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adka.mahrova\Desktop\PD_soutez\"/>
    </mc:Choice>
  </mc:AlternateContent>
  <bookViews>
    <workbookView xWindow="28680" yWindow="-120" windowWidth="29040" windowHeight="16440" activeTab="3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UzivDily" localSheetId="1">Stavba!$I$62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Pol'!$A$1:$Y$178</definedName>
    <definedName name="_xlnm.Print_Area" localSheetId="1">Stavba!$A$1:$J$62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1" i="1" l="1"/>
  <c r="I60" i="1"/>
  <c r="I59" i="1"/>
  <c r="I58" i="1"/>
  <c r="I57" i="1"/>
  <c r="I56" i="1"/>
  <c r="I55" i="1"/>
  <c r="G41" i="1"/>
  <c r="F41" i="1"/>
  <c r="G40" i="1"/>
  <c r="F40" i="1"/>
  <c r="H40" i="1" s="1"/>
  <c r="I40" i="1" s="1"/>
  <c r="G39" i="1"/>
  <c r="F39" i="1"/>
  <c r="G168" i="12"/>
  <c r="G8" i="12"/>
  <c r="V8" i="12"/>
  <c r="Q8" i="12"/>
  <c r="O8" i="12"/>
  <c r="M8" i="12"/>
  <c r="K8" i="12"/>
  <c r="I8" i="12"/>
  <c r="G9" i="12"/>
  <c r="V9" i="12"/>
  <c r="Q9" i="12"/>
  <c r="O9" i="12"/>
  <c r="M9" i="12"/>
  <c r="K9" i="12"/>
  <c r="I9" i="12"/>
  <c r="G55" i="12"/>
  <c r="V55" i="12"/>
  <c r="Q55" i="12"/>
  <c r="O55" i="12"/>
  <c r="M55" i="12"/>
  <c r="K55" i="12"/>
  <c r="I55" i="12"/>
  <c r="G138" i="12"/>
  <c r="V138" i="12"/>
  <c r="Q138" i="12"/>
  <c r="O138" i="12"/>
  <c r="M138" i="12"/>
  <c r="K138" i="12"/>
  <c r="I138" i="12"/>
  <c r="G145" i="12"/>
  <c r="V145" i="12"/>
  <c r="Q145" i="12"/>
  <c r="O145" i="12"/>
  <c r="M145" i="12"/>
  <c r="K145" i="12"/>
  <c r="I145" i="12"/>
  <c r="G146" i="12"/>
  <c r="V146" i="12"/>
  <c r="Q146" i="12"/>
  <c r="O146" i="12"/>
  <c r="M146" i="12"/>
  <c r="K146" i="12"/>
  <c r="I146" i="12"/>
  <c r="G157" i="12"/>
  <c r="V157" i="12"/>
  <c r="Q157" i="12"/>
  <c r="O157" i="12"/>
  <c r="M157" i="12"/>
  <c r="K157" i="12"/>
  <c r="I157" i="12"/>
  <c r="BA141" i="12"/>
  <c r="G10" i="12"/>
  <c r="M10" i="12" s="1"/>
  <c r="AB10" i="12" s="1"/>
  <c r="I10" i="12"/>
  <c r="Z10" i="12" s="1"/>
  <c r="K10" i="12"/>
  <c r="AA10" i="12" s="1"/>
  <c r="O10" i="12"/>
  <c r="Q10" i="12"/>
  <c r="AD10" i="12" s="1"/>
  <c r="V10" i="12"/>
  <c r="AE10" i="12" s="1"/>
  <c r="AC10" i="12"/>
  <c r="AF10" i="12"/>
  <c r="G11" i="12"/>
  <c r="M11" i="12" s="1"/>
  <c r="AB11" i="12" s="1"/>
  <c r="I11" i="12"/>
  <c r="K11" i="12"/>
  <c r="O11" i="12"/>
  <c r="AC11" i="12" s="1"/>
  <c r="Q11" i="12"/>
  <c r="AD11" i="12" s="1"/>
  <c r="V11" i="12"/>
  <c r="AE11" i="12" s="1"/>
  <c r="Z11" i="12"/>
  <c r="AA11" i="12"/>
  <c r="G12" i="12"/>
  <c r="M12" i="12" s="1"/>
  <c r="AB12" i="12" s="1"/>
  <c r="I12" i="12"/>
  <c r="Z12" i="12" s="1"/>
  <c r="K12" i="12"/>
  <c r="AA12" i="12" s="1"/>
  <c r="O12" i="12"/>
  <c r="Q12" i="12"/>
  <c r="V12" i="12"/>
  <c r="AE12" i="12" s="1"/>
  <c r="AC12" i="12"/>
  <c r="AD12" i="12"/>
  <c r="G13" i="12"/>
  <c r="AF13" i="12" s="1"/>
  <c r="I13" i="12"/>
  <c r="Z13" i="12" s="1"/>
  <c r="K13" i="12"/>
  <c r="O13" i="12"/>
  <c r="AC13" i="12" s="1"/>
  <c r="Q13" i="12"/>
  <c r="V13" i="12"/>
  <c r="AA13" i="12"/>
  <c r="AD13" i="12"/>
  <c r="AE13" i="12"/>
  <c r="G14" i="12"/>
  <c r="M14" i="12" s="1"/>
  <c r="AB14" i="12" s="1"/>
  <c r="I14" i="12"/>
  <c r="K14" i="12"/>
  <c r="AA14" i="12" s="1"/>
  <c r="O14" i="12"/>
  <c r="Q14" i="12"/>
  <c r="AD14" i="12" s="1"/>
  <c r="V14" i="12"/>
  <c r="AE14" i="12" s="1"/>
  <c r="Z14" i="12"/>
  <c r="AC14" i="12"/>
  <c r="AF14" i="12"/>
  <c r="G15" i="12"/>
  <c r="M15" i="12" s="1"/>
  <c r="AB15" i="12" s="1"/>
  <c r="I15" i="12"/>
  <c r="K15" i="12"/>
  <c r="O15" i="12"/>
  <c r="AC15" i="12" s="1"/>
  <c r="Q15" i="12"/>
  <c r="AD15" i="12" s="1"/>
  <c r="V15" i="12"/>
  <c r="Z15" i="12"/>
  <c r="AA15" i="12"/>
  <c r="AE15" i="12"/>
  <c r="G16" i="12"/>
  <c r="M16" i="12" s="1"/>
  <c r="AB16" i="12" s="1"/>
  <c r="I16" i="12"/>
  <c r="Z16" i="12" s="1"/>
  <c r="K16" i="12"/>
  <c r="AA16" i="12" s="1"/>
  <c r="O16" i="12"/>
  <c r="Q16" i="12"/>
  <c r="V16" i="12"/>
  <c r="AE16" i="12" s="1"/>
  <c r="AC16" i="12"/>
  <c r="AD16" i="12"/>
  <c r="G17" i="12"/>
  <c r="AF17" i="12" s="1"/>
  <c r="I17" i="12"/>
  <c r="Z17" i="12" s="1"/>
  <c r="K17" i="12"/>
  <c r="O17" i="12"/>
  <c r="AC17" i="12" s="1"/>
  <c r="Q17" i="12"/>
  <c r="AD17" i="12" s="1"/>
  <c r="V17" i="12"/>
  <c r="AA17" i="12"/>
  <c r="AE17" i="12"/>
  <c r="G18" i="12"/>
  <c r="M18" i="12" s="1"/>
  <c r="AB18" i="12" s="1"/>
  <c r="I18" i="12"/>
  <c r="K18" i="12"/>
  <c r="AA18" i="12" s="1"/>
  <c r="O18" i="12"/>
  <c r="Q18" i="12"/>
  <c r="AD18" i="12" s="1"/>
  <c r="V18" i="12"/>
  <c r="AE18" i="12" s="1"/>
  <c r="Z18" i="12"/>
  <c r="AC18" i="12"/>
  <c r="AF18" i="12"/>
  <c r="G19" i="12"/>
  <c r="M19" i="12" s="1"/>
  <c r="AB19" i="12" s="1"/>
  <c r="I19" i="12"/>
  <c r="Z19" i="12" s="1"/>
  <c r="K19" i="12"/>
  <c r="O19" i="12"/>
  <c r="AC19" i="12" s="1"/>
  <c r="Q19" i="12"/>
  <c r="AD19" i="12" s="1"/>
  <c r="V19" i="12"/>
  <c r="AA19" i="12"/>
  <c r="AE19" i="12"/>
  <c r="G20" i="12"/>
  <c r="M20" i="12" s="1"/>
  <c r="AB20" i="12" s="1"/>
  <c r="I20" i="12"/>
  <c r="Z20" i="12" s="1"/>
  <c r="K20" i="12"/>
  <c r="AA20" i="12" s="1"/>
  <c r="O20" i="12"/>
  <c r="Q20" i="12"/>
  <c r="V20" i="12"/>
  <c r="AE20" i="12" s="1"/>
  <c r="AC20" i="12"/>
  <c r="AD20" i="12"/>
  <c r="G21" i="12"/>
  <c r="AF21" i="12" s="1"/>
  <c r="I21" i="12"/>
  <c r="Z21" i="12" s="1"/>
  <c r="K21" i="12"/>
  <c r="O21" i="12"/>
  <c r="AC21" i="12" s="1"/>
  <c r="Q21" i="12"/>
  <c r="AD21" i="12" s="1"/>
  <c r="V21" i="12"/>
  <c r="AA21" i="12"/>
  <c r="AE21" i="12"/>
  <c r="G22" i="12"/>
  <c r="M22" i="12" s="1"/>
  <c r="AB22" i="12" s="1"/>
  <c r="I22" i="12"/>
  <c r="K22" i="12"/>
  <c r="AA22" i="12" s="1"/>
  <c r="O22" i="12"/>
  <c r="Q22" i="12"/>
  <c r="AD22" i="12" s="1"/>
  <c r="V22" i="12"/>
  <c r="AE22" i="12" s="1"/>
  <c r="Z22" i="12"/>
  <c r="AC22" i="12"/>
  <c r="G23" i="12"/>
  <c r="M23" i="12" s="1"/>
  <c r="AB23" i="12" s="1"/>
  <c r="I23" i="12"/>
  <c r="Z23" i="12" s="1"/>
  <c r="K23" i="12"/>
  <c r="O23" i="12"/>
  <c r="AC23" i="12" s="1"/>
  <c r="Q23" i="12"/>
  <c r="AD23" i="12" s="1"/>
  <c r="V23" i="12"/>
  <c r="AA23" i="12"/>
  <c r="AE23" i="12"/>
  <c r="G24" i="12"/>
  <c r="M24" i="12" s="1"/>
  <c r="AB24" i="12" s="1"/>
  <c r="I24" i="12"/>
  <c r="Z24" i="12" s="1"/>
  <c r="K24" i="12"/>
  <c r="AA24" i="12" s="1"/>
  <c r="O24" i="12"/>
  <c r="Q24" i="12"/>
  <c r="V24" i="12"/>
  <c r="AE24" i="12" s="1"/>
  <c r="AC24" i="12"/>
  <c r="AD24" i="12"/>
  <c r="G25" i="12"/>
  <c r="AF25" i="12" s="1"/>
  <c r="I25" i="12"/>
  <c r="K25" i="12"/>
  <c r="O25" i="12"/>
  <c r="AC25" i="12" s="1"/>
  <c r="Q25" i="12"/>
  <c r="AD25" i="12" s="1"/>
  <c r="V25" i="12"/>
  <c r="Z25" i="12"/>
  <c r="AA25" i="12"/>
  <c r="AE25" i="12"/>
  <c r="G26" i="12"/>
  <c r="M26" i="12" s="1"/>
  <c r="AB26" i="12" s="1"/>
  <c r="I26" i="12"/>
  <c r="K26" i="12"/>
  <c r="AA26" i="12" s="1"/>
  <c r="O26" i="12"/>
  <c r="Q26" i="12"/>
  <c r="AD26" i="12" s="1"/>
  <c r="V26" i="12"/>
  <c r="AE26" i="12" s="1"/>
  <c r="Z26" i="12"/>
  <c r="AC26" i="12"/>
  <c r="G27" i="12"/>
  <c r="M27" i="12" s="1"/>
  <c r="AB27" i="12" s="1"/>
  <c r="I27" i="12"/>
  <c r="Z27" i="12" s="1"/>
  <c r="K27" i="12"/>
  <c r="O27" i="12"/>
  <c r="AC27" i="12" s="1"/>
  <c r="Q27" i="12"/>
  <c r="V27" i="12"/>
  <c r="AA27" i="12"/>
  <c r="AD27" i="12"/>
  <c r="AE27" i="12"/>
  <c r="G28" i="12"/>
  <c r="M28" i="12" s="1"/>
  <c r="AB28" i="12" s="1"/>
  <c r="I28" i="12"/>
  <c r="Z28" i="12" s="1"/>
  <c r="K28" i="12"/>
  <c r="AA28" i="12" s="1"/>
  <c r="O28" i="12"/>
  <c r="Q28" i="12"/>
  <c r="V28" i="12"/>
  <c r="AE28" i="12" s="1"/>
  <c r="AC28" i="12"/>
  <c r="AD28" i="12"/>
  <c r="G29" i="12"/>
  <c r="AF29" i="12" s="1"/>
  <c r="I29" i="12"/>
  <c r="K29" i="12"/>
  <c r="O29" i="12"/>
  <c r="AC29" i="12" s="1"/>
  <c r="Q29" i="12"/>
  <c r="AD29" i="12" s="1"/>
  <c r="V29" i="12"/>
  <c r="Z29" i="12"/>
  <c r="AA29" i="12"/>
  <c r="AE29" i="12"/>
  <c r="G30" i="12"/>
  <c r="M30" i="12" s="1"/>
  <c r="AB30" i="12" s="1"/>
  <c r="I30" i="12"/>
  <c r="K30" i="12"/>
  <c r="AA30" i="12" s="1"/>
  <c r="O30" i="12"/>
  <c r="Q30" i="12"/>
  <c r="AD30" i="12" s="1"/>
  <c r="V30" i="12"/>
  <c r="AE30" i="12" s="1"/>
  <c r="Z30" i="12"/>
  <c r="AC30" i="12"/>
  <c r="G31" i="12"/>
  <c r="M31" i="12" s="1"/>
  <c r="AB31" i="12" s="1"/>
  <c r="I31" i="12"/>
  <c r="Z31" i="12" s="1"/>
  <c r="K31" i="12"/>
  <c r="O31" i="12"/>
  <c r="AC31" i="12" s="1"/>
  <c r="Q31" i="12"/>
  <c r="AD31" i="12" s="1"/>
  <c r="V31" i="12"/>
  <c r="AA31" i="12"/>
  <c r="AE31" i="12"/>
  <c r="G32" i="12"/>
  <c r="M32" i="12" s="1"/>
  <c r="AB32" i="12" s="1"/>
  <c r="I32" i="12"/>
  <c r="Z32" i="12" s="1"/>
  <c r="K32" i="12"/>
  <c r="AA32" i="12" s="1"/>
  <c r="O32" i="12"/>
  <c r="Q32" i="12"/>
  <c r="V32" i="12"/>
  <c r="AE32" i="12" s="1"/>
  <c r="AC32" i="12"/>
  <c r="AD32" i="12"/>
  <c r="G33" i="12"/>
  <c r="AF33" i="12" s="1"/>
  <c r="I33" i="12"/>
  <c r="Z33" i="12" s="1"/>
  <c r="K33" i="12"/>
  <c r="O33" i="12"/>
  <c r="AC33" i="12" s="1"/>
  <c r="Q33" i="12"/>
  <c r="AD33" i="12" s="1"/>
  <c r="V33" i="12"/>
  <c r="AA33" i="12"/>
  <c r="AE33" i="12"/>
  <c r="G34" i="12"/>
  <c r="M34" i="12" s="1"/>
  <c r="AB34" i="12" s="1"/>
  <c r="I34" i="12"/>
  <c r="K34" i="12"/>
  <c r="AA34" i="12" s="1"/>
  <c r="O34" i="12"/>
  <c r="Q34" i="12"/>
  <c r="AD34" i="12" s="1"/>
  <c r="V34" i="12"/>
  <c r="AE34" i="12" s="1"/>
  <c r="Z34" i="12"/>
  <c r="AC34" i="12"/>
  <c r="G35" i="12"/>
  <c r="M35" i="12" s="1"/>
  <c r="AB35" i="12" s="1"/>
  <c r="I35" i="12"/>
  <c r="Z35" i="12" s="1"/>
  <c r="K35" i="12"/>
  <c r="O35" i="12"/>
  <c r="AC35" i="12" s="1"/>
  <c r="Q35" i="12"/>
  <c r="AD35" i="12" s="1"/>
  <c r="V35" i="12"/>
  <c r="AA35" i="12"/>
  <c r="AE35" i="12"/>
  <c r="G36" i="12"/>
  <c r="M36" i="12" s="1"/>
  <c r="AB36" i="12" s="1"/>
  <c r="I36" i="12"/>
  <c r="Z36" i="12" s="1"/>
  <c r="K36" i="12"/>
  <c r="AA36" i="12" s="1"/>
  <c r="O36" i="12"/>
  <c r="Q36" i="12"/>
  <c r="V36" i="12"/>
  <c r="AE36" i="12" s="1"/>
  <c r="AC36" i="12"/>
  <c r="AD36" i="12"/>
  <c r="G37" i="12"/>
  <c r="AF37" i="12" s="1"/>
  <c r="I37" i="12"/>
  <c r="Z37" i="12" s="1"/>
  <c r="K37" i="12"/>
  <c r="O37" i="12"/>
  <c r="AC37" i="12" s="1"/>
  <c r="Q37" i="12"/>
  <c r="AD37" i="12" s="1"/>
  <c r="V37" i="12"/>
  <c r="AA37" i="12"/>
  <c r="AE37" i="12"/>
  <c r="G38" i="12"/>
  <c r="M38" i="12" s="1"/>
  <c r="AB38" i="12" s="1"/>
  <c r="I38" i="12"/>
  <c r="K38" i="12"/>
  <c r="AA38" i="12" s="1"/>
  <c r="O38" i="12"/>
  <c r="Q38" i="12"/>
  <c r="AD38" i="12" s="1"/>
  <c r="V38" i="12"/>
  <c r="AE38" i="12" s="1"/>
  <c r="Z38" i="12"/>
  <c r="AC38" i="12"/>
  <c r="G39" i="12"/>
  <c r="M39" i="12" s="1"/>
  <c r="AB39" i="12" s="1"/>
  <c r="I39" i="12"/>
  <c r="Z39" i="12" s="1"/>
  <c r="K39" i="12"/>
  <c r="O39" i="12"/>
  <c r="AC39" i="12" s="1"/>
  <c r="Q39" i="12"/>
  <c r="AD39" i="12" s="1"/>
  <c r="V39" i="12"/>
  <c r="AA39" i="12"/>
  <c r="AE39" i="12"/>
  <c r="G40" i="12"/>
  <c r="M40" i="12" s="1"/>
  <c r="AB40" i="12" s="1"/>
  <c r="I40" i="12"/>
  <c r="Z40" i="12" s="1"/>
  <c r="K40" i="12"/>
  <c r="AA40" i="12" s="1"/>
  <c r="O40" i="12"/>
  <c r="Q40" i="12"/>
  <c r="V40" i="12"/>
  <c r="AE40" i="12" s="1"/>
  <c r="AC40" i="12"/>
  <c r="AD40" i="12"/>
  <c r="G41" i="12"/>
  <c r="AF41" i="12" s="1"/>
  <c r="I41" i="12"/>
  <c r="K41" i="12"/>
  <c r="O41" i="12"/>
  <c r="AC41" i="12" s="1"/>
  <c r="Q41" i="12"/>
  <c r="AD41" i="12" s="1"/>
  <c r="V41" i="12"/>
  <c r="Z41" i="12"/>
  <c r="AA41" i="12"/>
  <c r="AE41" i="12"/>
  <c r="G42" i="12"/>
  <c r="M42" i="12" s="1"/>
  <c r="AB42" i="12" s="1"/>
  <c r="I42" i="12"/>
  <c r="K42" i="12"/>
  <c r="AA42" i="12" s="1"/>
  <c r="O42" i="12"/>
  <c r="Q42" i="12"/>
  <c r="AD42" i="12" s="1"/>
  <c r="V42" i="12"/>
  <c r="AE42" i="12" s="1"/>
  <c r="Z42" i="12"/>
  <c r="AC42" i="12"/>
  <c r="G43" i="12"/>
  <c r="M43" i="12" s="1"/>
  <c r="AB43" i="12" s="1"/>
  <c r="I43" i="12"/>
  <c r="Z43" i="12" s="1"/>
  <c r="K43" i="12"/>
  <c r="O43" i="12"/>
  <c r="AC43" i="12" s="1"/>
  <c r="Q43" i="12"/>
  <c r="AD43" i="12" s="1"/>
  <c r="V43" i="12"/>
  <c r="AA43" i="12"/>
  <c r="AE43" i="12"/>
  <c r="G44" i="12"/>
  <c r="M44" i="12" s="1"/>
  <c r="AB44" i="12" s="1"/>
  <c r="I44" i="12"/>
  <c r="Z44" i="12" s="1"/>
  <c r="K44" i="12"/>
  <c r="AA44" i="12" s="1"/>
  <c r="O44" i="12"/>
  <c r="Q44" i="12"/>
  <c r="V44" i="12"/>
  <c r="AE44" i="12" s="1"/>
  <c r="AC44" i="12"/>
  <c r="AD44" i="12"/>
  <c r="G45" i="12"/>
  <c r="AF45" i="12" s="1"/>
  <c r="I45" i="12"/>
  <c r="Z45" i="12" s="1"/>
  <c r="K45" i="12"/>
  <c r="O45" i="12"/>
  <c r="AC45" i="12" s="1"/>
  <c r="Q45" i="12"/>
  <c r="V45" i="12"/>
  <c r="AA45" i="12"/>
  <c r="AD45" i="12"/>
  <c r="AE45" i="12"/>
  <c r="G46" i="12"/>
  <c r="M46" i="12" s="1"/>
  <c r="AB46" i="12" s="1"/>
  <c r="I46" i="12"/>
  <c r="K46" i="12"/>
  <c r="AA46" i="12" s="1"/>
  <c r="O46" i="12"/>
  <c r="Q46" i="12"/>
  <c r="AD46" i="12" s="1"/>
  <c r="V46" i="12"/>
  <c r="AE46" i="12" s="1"/>
  <c r="Z46" i="12"/>
  <c r="AC46" i="12"/>
  <c r="G47" i="12"/>
  <c r="M47" i="12" s="1"/>
  <c r="AB47" i="12" s="1"/>
  <c r="I47" i="12"/>
  <c r="K47" i="12"/>
  <c r="O47" i="12"/>
  <c r="AC47" i="12" s="1"/>
  <c r="Q47" i="12"/>
  <c r="AD47" i="12" s="1"/>
  <c r="V47" i="12"/>
  <c r="Z47" i="12"/>
  <c r="AA47" i="12"/>
  <c r="AE47" i="12"/>
  <c r="G49" i="12"/>
  <c r="M49" i="12" s="1"/>
  <c r="AB49" i="12" s="1"/>
  <c r="I49" i="12"/>
  <c r="K49" i="12"/>
  <c r="AA49" i="12" s="1"/>
  <c r="O49" i="12"/>
  <c r="Q49" i="12"/>
  <c r="AD49" i="12" s="1"/>
  <c r="V49" i="12"/>
  <c r="AE49" i="12" s="1"/>
  <c r="Z49" i="12"/>
  <c r="AC49" i="12"/>
  <c r="G50" i="12"/>
  <c r="AF50" i="12" s="1"/>
  <c r="I50" i="12"/>
  <c r="Z50" i="12" s="1"/>
  <c r="K50" i="12"/>
  <c r="O50" i="12"/>
  <c r="AC50" i="12" s="1"/>
  <c r="Q50" i="12"/>
  <c r="AD50" i="12" s="1"/>
  <c r="V50" i="12"/>
  <c r="AA50" i="12"/>
  <c r="AE50" i="12"/>
  <c r="G52" i="12"/>
  <c r="M52" i="12" s="1"/>
  <c r="AB52" i="12" s="1"/>
  <c r="I52" i="12"/>
  <c r="K52" i="12"/>
  <c r="AA52" i="12" s="1"/>
  <c r="O52" i="12"/>
  <c r="Q52" i="12"/>
  <c r="V52" i="12"/>
  <c r="AE52" i="12" s="1"/>
  <c r="Z52" i="12"/>
  <c r="AC52" i="12"/>
  <c r="AD52" i="12"/>
  <c r="G53" i="12"/>
  <c r="M53" i="12" s="1"/>
  <c r="AB53" i="12" s="1"/>
  <c r="I53" i="12"/>
  <c r="Z53" i="12" s="1"/>
  <c r="K53" i="12"/>
  <c r="O53" i="12"/>
  <c r="AC53" i="12" s="1"/>
  <c r="Q53" i="12"/>
  <c r="AD53" i="12" s="1"/>
  <c r="V53" i="12"/>
  <c r="AA53" i="12"/>
  <c r="AE53" i="12"/>
  <c r="G54" i="12"/>
  <c r="M54" i="12" s="1"/>
  <c r="AB54" i="12" s="1"/>
  <c r="I54" i="12"/>
  <c r="K54" i="12"/>
  <c r="AA54" i="12" s="1"/>
  <c r="O54" i="12"/>
  <c r="Q54" i="12"/>
  <c r="AD54" i="12" s="1"/>
  <c r="V54" i="12"/>
  <c r="AE54" i="12" s="1"/>
  <c r="Z54" i="12"/>
  <c r="AC54" i="12"/>
  <c r="G56" i="12"/>
  <c r="AF56" i="12" s="1"/>
  <c r="I56" i="12"/>
  <c r="Z56" i="12" s="1"/>
  <c r="K56" i="12"/>
  <c r="O56" i="12"/>
  <c r="AC56" i="12" s="1"/>
  <c r="Q56" i="12"/>
  <c r="AD56" i="12" s="1"/>
  <c r="V56" i="12"/>
  <c r="AA56" i="12"/>
  <c r="AE56" i="12"/>
  <c r="G57" i="12"/>
  <c r="M57" i="12" s="1"/>
  <c r="AB57" i="12" s="1"/>
  <c r="I57" i="12"/>
  <c r="Z57" i="12" s="1"/>
  <c r="K57" i="12"/>
  <c r="AA57" i="12" s="1"/>
  <c r="O57" i="12"/>
  <c r="Q57" i="12"/>
  <c r="V57" i="12"/>
  <c r="AE57" i="12" s="1"/>
  <c r="AC57" i="12"/>
  <c r="AD57" i="12"/>
  <c r="G58" i="12"/>
  <c r="M58" i="12" s="1"/>
  <c r="AB58" i="12" s="1"/>
  <c r="I58" i="12"/>
  <c r="Z58" i="12" s="1"/>
  <c r="K58" i="12"/>
  <c r="O58" i="12"/>
  <c r="AC58" i="12" s="1"/>
  <c r="Q58" i="12"/>
  <c r="AD58" i="12" s="1"/>
  <c r="V58" i="12"/>
  <c r="AA58" i="12"/>
  <c r="AE58" i="12"/>
  <c r="G59" i="12"/>
  <c r="M59" i="12" s="1"/>
  <c r="AB59" i="12" s="1"/>
  <c r="I59" i="12"/>
  <c r="K59" i="12"/>
  <c r="AA59" i="12" s="1"/>
  <c r="O59" i="12"/>
  <c r="Q59" i="12"/>
  <c r="AD59" i="12" s="1"/>
  <c r="V59" i="12"/>
  <c r="AE59" i="12" s="1"/>
  <c r="Z59" i="12"/>
  <c r="AC59" i="12"/>
  <c r="G60" i="12"/>
  <c r="AF60" i="12" s="1"/>
  <c r="I60" i="12"/>
  <c r="Z60" i="12" s="1"/>
  <c r="K60" i="12"/>
  <c r="O60" i="12"/>
  <c r="AC60" i="12" s="1"/>
  <c r="Q60" i="12"/>
  <c r="AD60" i="12" s="1"/>
  <c r="V60" i="12"/>
  <c r="AA60" i="12"/>
  <c r="AE60" i="12"/>
  <c r="G61" i="12"/>
  <c r="M61" i="12" s="1"/>
  <c r="AB61" i="12" s="1"/>
  <c r="I61" i="12"/>
  <c r="Z61" i="12" s="1"/>
  <c r="K61" i="12"/>
  <c r="AA61" i="12" s="1"/>
  <c r="O61" i="12"/>
  <c r="Q61" i="12"/>
  <c r="V61" i="12"/>
  <c r="AE61" i="12" s="1"/>
  <c r="AC61" i="12"/>
  <c r="AD61" i="12"/>
  <c r="G62" i="12"/>
  <c r="M62" i="12" s="1"/>
  <c r="AB62" i="12" s="1"/>
  <c r="I62" i="12"/>
  <c r="Z62" i="12" s="1"/>
  <c r="K62" i="12"/>
  <c r="O62" i="12"/>
  <c r="AC62" i="12" s="1"/>
  <c r="Q62" i="12"/>
  <c r="AD62" i="12" s="1"/>
  <c r="V62" i="12"/>
  <c r="AA62" i="12"/>
  <c r="AE62" i="12"/>
  <c r="G63" i="12"/>
  <c r="M63" i="12" s="1"/>
  <c r="AB63" i="12" s="1"/>
  <c r="I63" i="12"/>
  <c r="K63" i="12"/>
  <c r="AA63" i="12" s="1"/>
  <c r="O63" i="12"/>
  <c r="Q63" i="12"/>
  <c r="AD63" i="12" s="1"/>
  <c r="V63" i="12"/>
  <c r="AE63" i="12" s="1"/>
  <c r="Z63" i="12"/>
  <c r="AC63" i="12"/>
  <c r="G64" i="12"/>
  <c r="AF64" i="12" s="1"/>
  <c r="I64" i="12"/>
  <c r="Z64" i="12" s="1"/>
  <c r="K64" i="12"/>
  <c r="O64" i="12"/>
  <c r="AC64" i="12" s="1"/>
  <c r="Q64" i="12"/>
  <c r="V64" i="12"/>
  <c r="AA64" i="12"/>
  <c r="AD64" i="12"/>
  <c r="AE64" i="12"/>
  <c r="G65" i="12"/>
  <c r="M65" i="12" s="1"/>
  <c r="AB65" i="12" s="1"/>
  <c r="I65" i="12"/>
  <c r="Z65" i="12" s="1"/>
  <c r="K65" i="12"/>
  <c r="AA65" i="12" s="1"/>
  <c r="O65" i="12"/>
  <c r="Q65" i="12"/>
  <c r="V65" i="12"/>
  <c r="AE65" i="12" s="1"/>
  <c r="AC65" i="12"/>
  <c r="AD65" i="12"/>
  <c r="G66" i="12"/>
  <c r="M66" i="12" s="1"/>
  <c r="AB66" i="12" s="1"/>
  <c r="I66" i="12"/>
  <c r="Z66" i="12" s="1"/>
  <c r="K66" i="12"/>
  <c r="O66" i="12"/>
  <c r="AC66" i="12" s="1"/>
  <c r="Q66" i="12"/>
  <c r="AD66" i="12" s="1"/>
  <c r="V66" i="12"/>
  <c r="AA66" i="12"/>
  <c r="AE66" i="12"/>
  <c r="G67" i="12"/>
  <c r="M67" i="12" s="1"/>
  <c r="AB67" i="12" s="1"/>
  <c r="I67" i="12"/>
  <c r="Z67" i="12" s="1"/>
  <c r="K67" i="12"/>
  <c r="AA67" i="12" s="1"/>
  <c r="O67" i="12"/>
  <c r="Q67" i="12"/>
  <c r="AD67" i="12" s="1"/>
  <c r="V67" i="12"/>
  <c r="AE67" i="12" s="1"/>
  <c r="AC67" i="12"/>
  <c r="G68" i="12"/>
  <c r="AF68" i="12" s="1"/>
  <c r="I68" i="12"/>
  <c r="Z68" i="12" s="1"/>
  <c r="K68" i="12"/>
  <c r="O68" i="12"/>
  <c r="AC68" i="12" s="1"/>
  <c r="Q68" i="12"/>
  <c r="V68" i="12"/>
  <c r="AA68" i="12"/>
  <c r="AD68" i="12"/>
  <c r="AE68" i="12"/>
  <c r="G69" i="12"/>
  <c r="M69" i="12" s="1"/>
  <c r="AB69" i="12" s="1"/>
  <c r="I69" i="12"/>
  <c r="Z69" i="12" s="1"/>
  <c r="K69" i="12"/>
  <c r="AA69" i="12" s="1"/>
  <c r="O69" i="12"/>
  <c r="Q69" i="12"/>
  <c r="AD69" i="12" s="1"/>
  <c r="V69" i="12"/>
  <c r="AE69" i="12" s="1"/>
  <c r="AC69" i="12"/>
  <c r="G70" i="12"/>
  <c r="I70" i="12"/>
  <c r="K70" i="12"/>
  <c r="O70" i="12"/>
  <c r="AC70" i="12" s="1"/>
  <c r="Q70" i="12"/>
  <c r="AD70" i="12" s="1"/>
  <c r="V70" i="12"/>
  <c r="Z70" i="12"/>
  <c r="AA70" i="12"/>
  <c r="AE70" i="12"/>
  <c r="G71" i="12"/>
  <c r="M71" i="12" s="1"/>
  <c r="AB71" i="12" s="1"/>
  <c r="I71" i="12"/>
  <c r="Z71" i="12" s="1"/>
  <c r="K71" i="12"/>
  <c r="AA71" i="12" s="1"/>
  <c r="O71" i="12"/>
  <c r="Q71" i="12"/>
  <c r="AD71" i="12" s="1"/>
  <c r="V71" i="12"/>
  <c r="AE71" i="12" s="1"/>
  <c r="AC71" i="12"/>
  <c r="G72" i="12"/>
  <c r="I72" i="12"/>
  <c r="Z72" i="12" s="1"/>
  <c r="K72" i="12"/>
  <c r="O72" i="12"/>
  <c r="AC72" i="12" s="1"/>
  <c r="Q72" i="12"/>
  <c r="V72" i="12"/>
  <c r="AA72" i="12"/>
  <c r="AD72" i="12"/>
  <c r="AE72" i="12"/>
  <c r="G73" i="12"/>
  <c r="I73" i="12"/>
  <c r="Z73" i="12" s="1"/>
  <c r="K73" i="12"/>
  <c r="AA73" i="12" s="1"/>
  <c r="O73" i="12"/>
  <c r="Q73" i="12"/>
  <c r="AD73" i="12" s="1"/>
  <c r="V73" i="12"/>
  <c r="AE73" i="12" s="1"/>
  <c r="AC73" i="12"/>
  <c r="G74" i="12"/>
  <c r="I74" i="12"/>
  <c r="K74" i="12"/>
  <c r="O74" i="12"/>
  <c r="AC74" i="12" s="1"/>
  <c r="Q74" i="12"/>
  <c r="AD74" i="12" s="1"/>
  <c r="V74" i="12"/>
  <c r="Z74" i="12"/>
  <c r="AA74" i="12"/>
  <c r="AE74" i="12"/>
  <c r="G75" i="12"/>
  <c r="I75" i="12"/>
  <c r="K75" i="12"/>
  <c r="AA75" i="12" s="1"/>
  <c r="O75" i="12"/>
  <c r="Q75" i="12"/>
  <c r="V75" i="12"/>
  <c r="Z75" i="12"/>
  <c r="AC75" i="12"/>
  <c r="AD75" i="12"/>
  <c r="AE75" i="12"/>
  <c r="G76" i="12"/>
  <c r="I76" i="12"/>
  <c r="Z76" i="12" s="1"/>
  <c r="K76" i="12"/>
  <c r="AA76" i="12" s="1"/>
  <c r="O76" i="12"/>
  <c r="Q76" i="12"/>
  <c r="AD76" i="12" s="1"/>
  <c r="V76" i="12"/>
  <c r="AE76" i="12" s="1"/>
  <c r="AC76" i="12"/>
  <c r="G77" i="12"/>
  <c r="I77" i="12"/>
  <c r="K77" i="12"/>
  <c r="AA77" i="12" s="1"/>
  <c r="O77" i="12"/>
  <c r="Q77" i="12"/>
  <c r="V77" i="12"/>
  <c r="Z77" i="12"/>
  <c r="AC77" i="12"/>
  <c r="AD77" i="12"/>
  <c r="AE77" i="12"/>
  <c r="G78" i="12"/>
  <c r="I78" i="12"/>
  <c r="Z78" i="12" s="1"/>
  <c r="K78" i="12"/>
  <c r="O78" i="12"/>
  <c r="AC78" i="12" s="1"/>
  <c r="Q78" i="12"/>
  <c r="AD78" i="12" s="1"/>
  <c r="V78" i="12"/>
  <c r="AE78" i="12" s="1"/>
  <c r="AA78" i="12"/>
  <c r="G79" i="12"/>
  <c r="I79" i="12"/>
  <c r="K79" i="12"/>
  <c r="AA79" i="12" s="1"/>
  <c r="O79" i="12"/>
  <c r="Q79" i="12"/>
  <c r="V79" i="12"/>
  <c r="Z79" i="12"/>
  <c r="AC79" i="12"/>
  <c r="AD79" i="12"/>
  <c r="AE79" i="12"/>
  <c r="G80" i="12"/>
  <c r="I80" i="12"/>
  <c r="Z80" i="12" s="1"/>
  <c r="K80" i="12"/>
  <c r="AA80" i="12" s="1"/>
  <c r="O80" i="12"/>
  <c r="Q80" i="12"/>
  <c r="AD80" i="12" s="1"/>
  <c r="V80" i="12"/>
  <c r="AE80" i="12" s="1"/>
  <c r="AC80" i="12"/>
  <c r="G81" i="12"/>
  <c r="I81" i="12"/>
  <c r="K81" i="12"/>
  <c r="AA81" i="12" s="1"/>
  <c r="O81" i="12"/>
  <c r="Q81" i="12"/>
  <c r="V81" i="12"/>
  <c r="Z81" i="12"/>
  <c r="AC81" i="12"/>
  <c r="AD81" i="12"/>
  <c r="AE81" i="12"/>
  <c r="G82" i="12"/>
  <c r="I82" i="12"/>
  <c r="Z82" i="12" s="1"/>
  <c r="K82" i="12"/>
  <c r="O82" i="12"/>
  <c r="AC82" i="12" s="1"/>
  <c r="Q82" i="12"/>
  <c r="AD82" i="12" s="1"/>
  <c r="V82" i="12"/>
  <c r="AE82" i="12" s="1"/>
  <c r="AA82" i="12"/>
  <c r="G83" i="12"/>
  <c r="I83" i="12"/>
  <c r="Z83" i="12" s="1"/>
  <c r="K83" i="12"/>
  <c r="AA83" i="12" s="1"/>
  <c r="O83" i="12"/>
  <c r="Q83" i="12"/>
  <c r="V83" i="12"/>
  <c r="AE83" i="12" s="1"/>
  <c r="AC83" i="12"/>
  <c r="AD83" i="12"/>
  <c r="G84" i="12"/>
  <c r="M84" i="12" s="1"/>
  <c r="AB84" i="12" s="1"/>
  <c r="I84" i="12"/>
  <c r="K84" i="12"/>
  <c r="AA84" i="12" s="1"/>
  <c r="O84" i="12"/>
  <c r="Q84" i="12"/>
  <c r="AD84" i="12" s="1"/>
  <c r="V84" i="12"/>
  <c r="AE84" i="12" s="1"/>
  <c r="Z84" i="12"/>
  <c r="AC84" i="12"/>
  <c r="AF84" i="12"/>
  <c r="G85" i="12"/>
  <c r="M85" i="12" s="1"/>
  <c r="I85" i="12"/>
  <c r="Z85" i="12" s="1"/>
  <c r="K85" i="12"/>
  <c r="O85" i="12"/>
  <c r="Q85" i="12"/>
  <c r="V85" i="12"/>
  <c r="AE85" i="12" s="1"/>
  <c r="AA85" i="12"/>
  <c r="AB85" i="12"/>
  <c r="AC85" i="12"/>
  <c r="AD85" i="12"/>
  <c r="G86" i="12"/>
  <c r="M86" i="12" s="1"/>
  <c r="AB86" i="12" s="1"/>
  <c r="I86" i="12"/>
  <c r="K86" i="12"/>
  <c r="AA86" i="12" s="1"/>
  <c r="O86" i="12"/>
  <c r="Q86" i="12"/>
  <c r="V86" i="12"/>
  <c r="Z86" i="12"/>
  <c r="AC86" i="12"/>
  <c r="AD86" i="12"/>
  <c r="AE86" i="12"/>
  <c r="G87" i="12"/>
  <c r="M87" i="12" s="1"/>
  <c r="AB87" i="12" s="1"/>
  <c r="I87" i="12"/>
  <c r="K87" i="12"/>
  <c r="AA87" i="12" s="1"/>
  <c r="O87" i="12"/>
  <c r="Q87" i="12"/>
  <c r="AD87" i="12" s="1"/>
  <c r="V87" i="12"/>
  <c r="Z87" i="12"/>
  <c r="AC87" i="12"/>
  <c r="AE87" i="12"/>
  <c r="AF87" i="12"/>
  <c r="G88" i="12"/>
  <c r="M88" i="12" s="1"/>
  <c r="AB88" i="12" s="1"/>
  <c r="I88" i="12"/>
  <c r="K88" i="12"/>
  <c r="O88" i="12"/>
  <c r="AC88" i="12" s="1"/>
  <c r="Q88" i="12"/>
  <c r="V88" i="12"/>
  <c r="Z88" i="12"/>
  <c r="AA88" i="12"/>
  <c r="AD88" i="12"/>
  <c r="AE88" i="12"/>
  <c r="G89" i="12"/>
  <c r="AF89" i="12" s="1"/>
  <c r="I89" i="12"/>
  <c r="Z89" i="12" s="1"/>
  <c r="K89" i="12"/>
  <c r="O89" i="12"/>
  <c r="Q89" i="12"/>
  <c r="V89" i="12"/>
  <c r="AE89" i="12" s="1"/>
  <c r="AA89" i="12"/>
  <c r="AC89" i="12"/>
  <c r="AD89" i="12"/>
  <c r="G90" i="12"/>
  <c r="M90" i="12" s="1"/>
  <c r="AB90" i="12" s="1"/>
  <c r="I90" i="12"/>
  <c r="K90" i="12"/>
  <c r="O90" i="12"/>
  <c r="Q90" i="12"/>
  <c r="V90" i="12"/>
  <c r="Z90" i="12"/>
  <c r="AA90" i="12"/>
  <c r="AC90" i="12"/>
  <c r="AD90" i="12"/>
  <c r="AE90" i="12"/>
  <c r="G91" i="12"/>
  <c r="M91" i="12" s="1"/>
  <c r="AB91" i="12" s="1"/>
  <c r="I91" i="12"/>
  <c r="K91" i="12"/>
  <c r="AA91" i="12" s="1"/>
  <c r="O91" i="12"/>
  <c r="Q91" i="12"/>
  <c r="AD91" i="12" s="1"/>
  <c r="V91" i="12"/>
  <c r="Z91" i="12"/>
  <c r="AC91" i="12"/>
  <c r="AE91" i="12"/>
  <c r="AF91" i="12"/>
  <c r="G92" i="12"/>
  <c r="M92" i="12" s="1"/>
  <c r="AB92" i="12" s="1"/>
  <c r="I92" i="12"/>
  <c r="K92" i="12"/>
  <c r="O92" i="12"/>
  <c r="AC92" i="12" s="1"/>
  <c r="Q92" i="12"/>
  <c r="V92" i="12"/>
  <c r="Z92" i="12"/>
  <c r="AA92" i="12"/>
  <c r="AD92" i="12"/>
  <c r="AE92" i="12"/>
  <c r="G93" i="12"/>
  <c r="AF93" i="12" s="1"/>
  <c r="I93" i="12"/>
  <c r="Z93" i="12" s="1"/>
  <c r="K93" i="12"/>
  <c r="O93" i="12"/>
  <c r="Q93" i="12"/>
  <c r="V93" i="12"/>
  <c r="AE93" i="12" s="1"/>
  <c r="AA93" i="12"/>
  <c r="AC93" i="12"/>
  <c r="AD93" i="12"/>
  <c r="G94" i="12"/>
  <c r="M94" i="12" s="1"/>
  <c r="AB94" i="12" s="1"/>
  <c r="I94" i="12"/>
  <c r="K94" i="12"/>
  <c r="O94" i="12"/>
  <c r="Q94" i="12"/>
  <c r="V94" i="12"/>
  <c r="Z94" i="12"/>
  <c r="AA94" i="12"/>
  <c r="AC94" i="12"/>
  <c r="AD94" i="12"/>
  <c r="AE94" i="12"/>
  <c r="G95" i="12"/>
  <c r="M95" i="12" s="1"/>
  <c r="AB95" i="12" s="1"/>
  <c r="I95" i="12"/>
  <c r="K95" i="12"/>
  <c r="AA95" i="12" s="1"/>
  <c r="O95" i="12"/>
  <c r="Q95" i="12"/>
  <c r="AD95" i="12" s="1"/>
  <c r="V95" i="12"/>
  <c r="Z95" i="12"/>
  <c r="AC95" i="12"/>
  <c r="AE95" i="12"/>
  <c r="AF95" i="12"/>
  <c r="G96" i="12"/>
  <c r="M96" i="12" s="1"/>
  <c r="AB96" i="12" s="1"/>
  <c r="I96" i="12"/>
  <c r="K96" i="12"/>
  <c r="O96" i="12"/>
  <c r="AC96" i="12" s="1"/>
  <c r="Q96" i="12"/>
  <c r="V96" i="12"/>
  <c r="Z96" i="12"/>
  <c r="AA96" i="12"/>
  <c r="AD96" i="12"/>
  <c r="AE96" i="12"/>
  <c r="G97" i="12"/>
  <c r="AF97" i="12" s="1"/>
  <c r="I97" i="12"/>
  <c r="Z97" i="12" s="1"/>
  <c r="K97" i="12"/>
  <c r="O97" i="12"/>
  <c r="Q97" i="12"/>
  <c r="V97" i="12"/>
  <c r="AE97" i="12" s="1"/>
  <c r="AA97" i="12"/>
  <c r="AC97" i="12"/>
  <c r="AD97" i="12"/>
  <c r="G98" i="12"/>
  <c r="M98" i="12" s="1"/>
  <c r="AB98" i="12" s="1"/>
  <c r="I98" i="12"/>
  <c r="K98" i="12"/>
  <c r="O98" i="12"/>
  <c r="Q98" i="12"/>
  <c r="V98" i="12"/>
  <c r="Z98" i="12"/>
  <c r="AA98" i="12"/>
  <c r="AC98" i="12"/>
  <c r="AD98" i="12"/>
  <c r="AE98" i="12"/>
  <c r="G99" i="12"/>
  <c r="M99" i="12" s="1"/>
  <c r="AB99" i="12" s="1"/>
  <c r="I99" i="12"/>
  <c r="K99" i="12"/>
  <c r="AA99" i="12" s="1"/>
  <c r="O99" i="12"/>
  <c r="Q99" i="12"/>
  <c r="AD99" i="12" s="1"/>
  <c r="V99" i="12"/>
  <c r="Z99" i="12"/>
  <c r="AC99" i="12"/>
  <c r="AE99" i="12"/>
  <c r="AF99" i="12"/>
  <c r="G100" i="12"/>
  <c r="M100" i="12" s="1"/>
  <c r="AB100" i="12" s="1"/>
  <c r="I100" i="12"/>
  <c r="K100" i="12"/>
  <c r="O100" i="12"/>
  <c r="AC100" i="12" s="1"/>
  <c r="Q100" i="12"/>
  <c r="V100" i="12"/>
  <c r="Z100" i="12"/>
  <c r="AA100" i="12"/>
  <c r="AD100" i="12"/>
  <c r="AE100" i="12"/>
  <c r="G101" i="12"/>
  <c r="AF101" i="12" s="1"/>
  <c r="I101" i="12"/>
  <c r="Z101" i="12" s="1"/>
  <c r="K101" i="12"/>
  <c r="O101" i="12"/>
  <c r="Q101" i="12"/>
  <c r="V101" i="12"/>
  <c r="AE101" i="12" s="1"/>
  <c r="AA101" i="12"/>
  <c r="AC101" i="12"/>
  <c r="AD101" i="12"/>
  <c r="G102" i="12"/>
  <c r="M102" i="12" s="1"/>
  <c r="AB102" i="12" s="1"/>
  <c r="I102" i="12"/>
  <c r="K102" i="12"/>
  <c r="O102" i="12"/>
  <c r="Q102" i="12"/>
  <c r="V102" i="12"/>
  <c r="Z102" i="12"/>
  <c r="AA102" i="12"/>
  <c r="AC102" i="12"/>
  <c r="AD102" i="12"/>
  <c r="AE102" i="12"/>
  <c r="G103" i="12"/>
  <c r="M103" i="12" s="1"/>
  <c r="AB103" i="12" s="1"/>
  <c r="I103" i="12"/>
  <c r="K103" i="12"/>
  <c r="AA103" i="12" s="1"/>
  <c r="O103" i="12"/>
  <c r="AC103" i="12" s="1"/>
  <c r="Q103" i="12"/>
  <c r="AD103" i="12" s="1"/>
  <c r="V103" i="12"/>
  <c r="Z103" i="12"/>
  <c r="AE103" i="12"/>
  <c r="AF103" i="12"/>
  <c r="G104" i="12"/>
  <c r="M104" i="12" s="1"/>
  <c r="AB104" i="12" s="1"/>
  <c r="I104" i="12"/>
  <c r="K104" i="12"/>
  <c r="O104" i="12"/>
  <c r="AC104" i="12" s="1"/>
  <c r="Q104" i="12"/>
  <c r="V104" i="12"/>
  <c r="AE104" i="12" s="1"/>
  <c r="Z104" i="12"/>
  <c r="AA104" i="12"/>
  <c r="AD104" i="12"/>
  <c r="G105" i="12"/>
  <c r="AF105" i="12" s="1"/>
  <c r="I105" i="12"/>
  <c r="Z105" i="12" s="1"/>
  <c r="K105" i="12"/>
  <c r="O105" i="12"/>
  <c r="Q105" i="12"/>
  <c r="V105" i="12"/>
  <c r="AE105" i="12" s="1"/>
  <c r="AA105" i="12"/>
  <c r="AC105" i="12"/>
  <c r="AD105" i="12"/>
  <c r="G106" i="12"/>
  <c r="M106" i="12" s="1"/>
  <c r="AB106" i="12" s="1"/>
  <c r="I106" i="12"/>
  <c r="K106" i="12"/>
  <c r="O106" i="12"/>
  <c r="Q106" i="12"/>
  <c r="V106" i="12"/>
  <c r="Z106" i="12"/>
  <c r="AA106" i="12"/>
  <c r="AC106" i="12"/>
  <c r="AD106" i="12"/>
  <c r="AE106" i="12"/>
  <c r="G107" i="12"/>
  <c r="M107" i="12" s="1"/>
  <c r="AB107" i="12" s="1"/>
  <c r="I107" i="12"/>
  <c r="K107" i="12"/>
  <c r="AA107" i="12" s="1"/>
  <c r="O107" i="12"/>
  <c r="AC107" i="12" s="1"/>
  <c r="Q107" i="12"/>
  <c r="AD107" i="12" s="1"/>
  <c r="V107" i="12"/>
  <c r="Z107" i="12"/>
  <c r="AE107" i="12"/>
  <c r="AF107" i="12"/>
  <c r="G108" i="12"/>
  <c r="M108" i="12" s="1"/>
  <c r="AB108" i="12" s="1"/>
  <c r="I108" i="12"/>
  <c r="K108" i="12"/>
  <c r="O108" i="12"/>
  <c r="AC108" i="12" s="1"/>
  <c r="Q108" i="12"/>
  <c r="V108" i="12"/>
  <c r="Z108" i="12"/>
  <c r="AA108" i="12"/>
  <c r="AD108" i="12"/>
  <c r="AE108" i="12"/>
  <c r="G109" i="12"/>
  <c r="AF109" i="12" s="1"/>
  <c r="I109" i="12"/>
  <c r="Z109" i="12" s="1"/>
  <c r="K109" i="12"/>
  <c r="O109" i="12"/>
  <c r="Q109" i="12"/>
  <c r="V109" i="12"/>
  <c r="AE109" i="12" s="1"/>
  <c r="AA109" i="12"/>
  <c r="AC109" i="12"/>
  <c r="AD109" i="12"/>
  <c r="G110" i="12"/>
  <c r="M110" i="12" s="1"/>
  <c r="AB110" i="12" s="1"/>
  <c r="I110" i="12"/>
  <c r="K110" i="12"/>
  <c r="O110" i="12"/>
  <c r="Q110" i="12"/>
  <c r="V110" i="12"/>
  <c r="Z110" i="12"/>
  <c r="AA110" i="12"/>
  <c r="AC110" i="12"/>
  <c r="AD110" i="12"/>
  <c r="AE110" i="12"/>
  <c r="G111" i="12"/>
  <c r="M111" i="12" s="1"/>
  <c r="AB111" i="12" s="1"/>
  <c r="I111" i="12"/>
  <c r="K111" i="12"/>
  <c r="AA111" i="12" s="1"/>
  <c r="O111" i="12"/>
  <c r="AC111" i="12" s="1"/>
  <c r="Q111" i="12"/>
  <c r="AD111" i="12" s="1"/>
  <c r="V111" i="12"/>
  <c r="Z111" i="12"/>
  <c r="AE111" i="12"/>
  <c r="G112" i="12"/>
  <c r="M112" i="12" s="1"/>
  <c r="AB112" i="12" s="1"/>
  <c r="I112" i="12"/>
  <c r="K112" i="12"/>
  <c r="O112" i="12"/>
  <c r="AC112" i="12" s="1"/>
  <c r="Q112" i="12"/>
  <c r="V112" i="12"/>
  <c r="Z112" i="12"/>
  <c r="AA112" i="12"/>
  <c r="AD112" i="12"/>
  <c r="AE112" i="12"/>
  <c r="G113" i="12"/>
  <c r="AF113" i="12" s="1"/>
  <c r="I113" i="12"/>
  <c r="Z113" i="12" s="1"/>
  <c r="K113" i="12"/>
  <c r="O113" i="12"/>
  <c r="Q113" i="12"/>
  <c r="V113" i="12"/>
  <c r="AE113" i="12" s="1"/>
  <c r="AA113" i="12"/>
  <c r="AC113" i="12"/>
  <c r="AD113" i="12"/>
  <c r="G114" i="12"/>
  <c r="M114" i="12" s="1"/>
  <c r="AB114" i="12" s="1"/>
  <c r="I114" i="12"/>
  <c r="K114" i="12"/>
  <c r="O114" i="12"/>
  <c r="Q114" i="12"/>
  <c r="V114" i="12"/>
  <c r="Z114" i="12"/>
  <c r="AA114" i="12"/>
  <c r="AC114" i="12"/>
  <c r="AD114" i="12"/>
  <c r="AE114" i="12"/>
  <c r="G115" i="12"/>
  <c r="M115" i="12" s="1"/>
  <c r="AB115" i="12" s="1"/>
  <c r="I115" i="12"/>
  <c r="K115" i="12"/>
  <c r="AA115" i="12" s="1"/>
  <c r="O115" i="12"/>
  <c r="AC115" i="12" s="1"/>
  <c r="Q115" i="12"/>
  <c r="AD115" i="12" s="1"/>
  <c r="V115" i="12"/>
  <c r="Z115" i="12"/>
  <c r="AE115" i="12"/>
  <c r="G116" i="12"/>
  <c r="M116" i="12" s="1"/>
  <c r="AB116" i="12" s="1"/>
  <c r="I116" i="12"/>
  <c r="K116" i="12"/>
  <c r="O116" i="12"/>
  <c r="AC116" i="12" s="1"/>
  <c r="Q116" i="12"/>
  <c r="V116" i="12"/>
  <c r="AE116" i="12" s="1"/>
  <c r="Z116" i="12"/>
  <c r="AA116" i="12"/>
  <c r="AD116" i="12"/>
  <c r="G117" i="12"/>
  <c r="AF117" i="12" s="1"/>
  <c r="I117" i="12"/>
  <c r="Z117" i="12" s="1"/>
  <c r="K117" i="12"/>
  <c r="O117" i="12"/>
  <c r="Q117" i="12"/>
  <c r="V117" i="12"/>
  <c r="AE117" i="12" s="1"/>
  <c r="AA117" i="12"/>
  <c r="AC117" i="12"/>
  <c r="AD117" i="12"/>
  <c r="G118" i="12"/>
  <c r="M118" i="12" s="1"/>
  <c r="AB118" i="12" s="1"/>
  <c r="I118" i="12"/>
  <c r="K118" i="12"/>
  <c r="O118" i="12"/>
  <c r="Q118" i="12"/>
  <c r="AD118" i="12" s="1"/>
  <c r="V118" i="12"/>
  <c r="Z118" i="12"/>
  <c r="AA118" i="12"/>
  <c r="AC118" i="12"/>
  <c r="AE118" i="12"/>
  <c r="G119" i="12"/>
  <c r="M119" i="12" s="1"/>
  <c r="AB119" i="12" s="1"/>
  <c r="I119" i="12"/>
  <c r="Z119" i="12" s="1"/>
  <c r="K119" i="12"/>
  <c r="AA119" i="12" s="1"/>
  <c r="O119" i="12"/>
  <c r="Q119" i="12"/>
  <c r="AD119" i="12" s="1"/>
  <c r="V119" i="12"/>
  <c r="AC119" i="12"/>
  <c r="AE119" i="12"/>
  <c r="G120" i="12"/>
  <c r="M120" i="12" s="1"/>
  <c r="AB120" i="12" s="1"/>
  <c r="I120" i="12"/>
  <c r="Z120" i="12" s="1"/>
  <c r="K120" i="12"/>
  <c r="O120" i="12"/>
  <c r="AC120" i="12" s="1"/>
  <c r="Q120" i="12"/>
  <c r="V120" i="12"/>
  <c r="AA120" i="12"/>
  <c r="AD120" i="12"/>
  <c r="AE120" i="12"/>
  <c r="G121" i="12"/>
  <c r="AF121" i="12" s="1"/>
  <c r="I121" i="12"/>
  <c r="Z121" i="12" s="1"/>
  <c r="K121" i="12"/>
  <c r="O121" i="12"/>
  <c r="Q121" i="12"/>
  <c r="V121" i="12"/>
  <c r="AE121" i="12" s="1"/>
  <c r="AA121" i="12"/>
  <c r="AC121" i="12"/>
  <c r="AD121" i="12"/>
  <c r="G122" i="12"/>
  <c r="M122" i="12" s="1"/>
  <c r="AB122" i="12" s="1"/>
  <c r="I122" i="12"/>
  <c r="Z122" i="12" s="1"/>
  <c r="K122" i="12"/>
  <c r="O122" i="12"/>
  <c r="Q122" i="12"/>
  <c r="AD122" i="12" s="1"/>
  <c r="V122" i="12"/>
  <c r="AA122" i="12"/>
  <c r="AC122" i="12"/>
  <c r="AE122" i="12"/>
  <c r="G123" i="12"/>
  <c r="M123" i="12" s="1"/>
  <c r="AB123" i="12" s="1"/>
  <c r="I123" i="12"/>
  <c r="K123" i="12"/>
  <c r="AA123" i="12" s="1"/>
  <c r="O123" i="12"/>
  <c r="AC123" i="12" s="1"/>
  <c r="Q123" i="12"/>
  <c r="AD123" i="12" s="1"/>
  <c r="V123" i="12"/>
  <c r="Z123" i="12"/>
  <c r="AE123" i="12"/>
  <c r="G124" i="12"/>
  <c r="M124" i="12" s="1"/>
  <c r="AB124" i="12" s="1"/>
  <c r="I124" i="12"/>
  <c r="Z124" i="12" s="1"/>
  <c r="K124" i="12"/>
  <c r="O124" i="12"/>
  <c r="AC124" i="12" s="1"/>
  <c r="Q124" i="12"/>
  <c r="V124" i="12"/>
  <c r="AA124" i="12"/>
  <c r="AD124" i="12"/>
  <c r="AE124" i="12"/>
  <c r="G125" i="12"/>
  <c r="AF125" i="12" s="1"/>
  <c r="I125" i="12"/>
  <c r="Z125" i="12" s="1"/>
  <c r="K125" i="12"/>
  <c r="O125" i="12"/>
  <c r="Q125" i="12"/>
  <c r="V125" i="12"/>
  <c r="AE125" i="12" s="1"/>
  <c r="AA125" i="12"/>
  <c r="AC125" i="12"/>
  <c r="AD125" i="12"/>
  <c r="G126" i="12"/>
  <c r="I126" i="12"/>
  <c r="K126" i="12"/>
  <c r="AA126" i="12" s="1"/>
  <c r="O126" i="12"/>
  <c r="Q126" i="12"/>
  <c r="AD126" i="12" s="1"/>
  <c r="V126" i="12"/>
  <c r="Z126" i="12"/>
  <c r="AC126" i="12"/>
  <c r="AE126" i="12"/>
  <c r="G127" i="12"/>
  <c r="M127" i="12" s="1"/>
  <c r="AB127" i="12" s="1"/>
  <c r="I127" i="12"/>
  <c r="K127" i="12"/>
  <c r="AA127" i="12" s="1"/>
  <c r="O127" i="12"/>
  <c r="AC127" i="12" s="1"/>
  <c r="Q127" i="12"/>
  <c r="AD127" i="12" s="1"/>
  <c r="V127" i="12"/>
  <c r="Z127" i="12"/>
  <c r="AE127" i="12"/>
  <c r="G128" i="12"/>
  <c r="M128" i="12" s="1"/>
  <c r="AB128" i="12" s="1"/>
  <c r="I128" i="12"/>
  <c r="Z128" i="12" s="1"/>
  <c r="K128" i="12"/>
  <c r="O128" i="12"/>
  <c r="AC128" i="12" s="1"/>
  <c r="Q128" i="12"/>
  <c r="V128" i="12"/>
  <c r="AE128" i="12" s="1"/>
  <c r="AA128" i="12"/>
  <c r="AD128" i="12"/>
  <c r="G129" i="12"/>
  <c r="I129" i="12"/>
  <c r="Z129" i="12" s="1"/>
  <c r="K129" i="12"/>
  <c r="O129" i="12"/>
  <c r="Q129" i="12"/>
  <c r="V129" i="12"/>
  <c r="AE129" i="12" s="1"/>
  <c r="AA129" i="12"/>
  <c r="AC129" i="12"/>
  <c r="AD129" i="12"/>
  <c r="G130" i="12"/>
  <c r="I130" i="12"/>
  <c r="K130" i="12"/>
  <c r="O130" i="12"/>
  <c r="Q130" i="12"/>
  <c r="AD130" i="12" s="1"/>
  <c r="V130" i="12"/>
  <c r="Z130" i="12"/>
  <c r="AA130" i="12"/>
  <c r="AC130" i="12"/>
  <c r="AE130" i="12"/>
  <c r="G131" i="12"/>
  <c r="M131" i="12" s="1"/>
  <c r="AB131" i="12" s="1"/>
  <c r="I131" i="12"/>
  <c r="K131" i="12"/>
  <c r="AA131" i="12" s="1"/>
  <c r="O131" i="12"/>
  <c r="AC131" i="12" s="1"/>
  <c r="Q131" i="12"/>
  <c r="AD131" i="12" s="1"/>
  <c r="V131" i="12"/>
  <c r="Z131" i="12"/>
  <c r="AE131" i="12"/>
  <c r="G132" i="12"/>
  <c r="M132" i="12" s="1"/>
  <c r="AB132" i="12" s="1"/>
  <c r="I132" i="12"/>
  <c r="Z132" i="12" s="1"/>
  <c r="K132" i="12"/>
  <c r="O132" i="12"/>
  <c r="AC132" i="12" s="1"/>
  <c r="Q132" i="12"/>
  <c r="V132" i="12"/>
  <c r="AA132" i="12"/>
  <c r="AD132" i="12"/>
  <c r="AE132" i="12"/>
  <c r="G133" i="12"/>
  <c r="I133" i="12"/>
  <c r="Z133" i="12" s="1"/>
  <c r="K133" i="12"/>
  <c r="O133" i="12"/>
  <c r="Q133" i="12"/>
  <c r="V133" i="12"/>
  <c r="AE133" i="12" s="1"/>
  <c r="AA133" i="12"/>
  <c r="AC133" i="12"/>
  <c r="AD133" i="12"/>
  <c r="G134" i="12"/>
  <c r="I134" i="12"/>
  <c r="K134" i="12"/>
  <c r="AA134" i="12" s="1"/>
  <c r="O134" i="12"/>
  <c r="Q134" i="12"/>
  <c r="AD134" i="12" s="1"/>
  <c r="V134" i="12"/>
  <c r="Z134" i="12"/>
  <c r="AC134" i="12"/>
  <c r="AE134" i="12"/>
  <c r="G135" i="12"/>
  <c r="M135" i="12" s="1"/>
  <c r="AB135" i="12" s="1"/>
  <c r="I135" i="12"/>
  <c r="K135" i="12"/>
  <c r="AA135" i="12" s="1"/>
  <c r="O135" i="12"/>
  <c r="AC135" i="12" s="1"/>
  <c r="Q135" i="12"/>
  <c r="AD135" i="12" s="1"/>
  <c r="V135" i="12"/>
  <c r="Z135" i="12"/>
  <c r="AE135" i="12"/>
  <c r="G136" i="12"/>
  <c r="M136" i="12" s="1"/>
  <c r="AB136" i="12" s="1"/>
  <c r="I136" i="12"/>
  <c r="Z136" i="12" s="1"/>
  <c r="K136" i="12"/>
  <c r="O136" i="12"/>
  <c r="AC136" i="12" s="1"/>
  <c r="Q136" i="12"/>
  <c r="V136" i="12"/>
  <c r="AE136" i="12" s="1"/>
  <c r="AA136" i="12"/>
  <c r="AD136" i="12"/>
  <c r="G137" i="12"/>
  <c r="I137" i="12"/>
  <c r="Z137" i="12" s="1"/>
  <c r="K137" i="12"/>
  <c r="O137" i="12"/>
  <c r="Q137" i="12"/>
  <c r="V137" i="12"/>
  <c r="AE137" i="12" s="1"/>
  <c r="AA137" i="12"/>
  <c r="AC137" i="12"/>
  <c r="AD137" i="12"/>
  <c r="G139" i="12"/>
  <c r="I139" i="12"/>
  <c r="K139" i="12"/>
  <c r="AA139" i="12" s="1"/>
  <c r="O139" i="12"/>
  <c r="Q139" i="12"/>
  <c r="AD139" i="12" s="1"/>
  <c r="V139" i="12"/>
  <c r="Z139" i="12"/>
  <c r="AC139" i="12"/>
  <c r="AE139" i="12"/>
  <c r="G140" i="12"/>
  <c r="M140" i="12" s="1"/>
  <c r="AB140" i="12" s="1"/>
  <c r="I140" i="12"/>
  <c r="K140" i="12"/>
  <c r="AA140" i="12" s="1"/>
  <c r="O140" i="12"/>
  <c r="Q140" i="12"/>
  <c r="AD140" i="12" s="1"/>
  <c r="V140" i="12"/>
  <c r="Z140" i="12"/>
  <c r="AC140" i="12"/>
  <c r="AE140" i="12"/>
  <c r="G142" i="12"/>
  <c r="M142" i="12" s="1"/>
  <c r="AB142" i="12" s="1"/>
  <c r="I142" i="12"/>
  <c r="Z142" i="12" s="1"/>
  <c r="K142" i="12"/>
  <c r="O142" i="12"/>
  <c r="AC142" i="12" s="1"/>
  <c r="Q142" i="12"/>
  <c r="AD142" i="12" s="1"/>
  <c r="V142" i="12"/>
  <c r="AA142" i="12"/>
  <c r="AE142" i="12"/>
  <c r="G143" i="12"/>
  <c r="I143" i="12"/>
  <c r="K143" i="12"/>
  <c r="O143" i="12"/>
  <c r="Q143" i="12"/>
  <c r="V143" i="12"/>
  <c r="AE143" i="12" s="1"/>
  <c r="Z143" i="12"/>
  <c r="AA143" i="12"/>
  <c r="AC143" i="12"/>
  <c r="AD143" i="12"/>
  <c r="G144" i="12"/>
  <c r="I144" i="12"/>
  <c r="Z144" i="12" s="1"/>
  <c r="K144" i="12"/>
  <c r="O144" i="12"/>
  <c r="Q144" i="12"/>
  <c r="AD144" i="12" s="1"/>
  <c r="V144" i="12"/>
  <c r="AA144" i="12"/>
  <c r="AC144" i="12"/>
  <c r="AE144" i="12"/>
  <c r="G147" i="12"/>
  <c r="M147" i="12" s="1"/>
  <c r="AB147" i="12" s="1"/>
  <c r="I147" i="12"/>
  <c r="K147" i="12"/>
  <c r="AA147" i="12" s="1"/>
  <c r="O147" i="12"/>
  <c r="AC147" i="12" s="1"/>
  <c r="Q147" i="12"/>
  <c r="V147" i="12"/>
  <c r="Z147" i="12"/>
  <c r="AD147" i="12"/>
  <c r="AE147" i="12"/>
  <c r="G148" i="12"/>
  <c r="M148" i="12" s="1"/>
  <c r="AB148" i="12" s="1"/>
  <c r="I148" i="12"/>
  <c r="Z148" i="12" s="1"/>
  <c r="K148" i="12"/>
  <c r="O148" i="12"/>
  <c r="AC148" i="12" s="1"/>
  <c r="Q148" i="12"/>
  <c r="AD148" i="12" s="1"/>
  <c r="V148" i="12"/>
  <c r="AE148" i="12" s="1"/>
  <c r="AA148" i="12"/>
  <c r="G149" i="12"/>
  <c r="I149" i="12"/>
  <c r="K149" i="12"/>
  <c r="O149" i="12"/>
  <c r="Q149" i="12"/>
  <c r="V149" i="12"/>
  <c r="AE149" i="12" s="1"/>
  <c r="Z149" i="12"/>
  <c r="AA149" i="12"/>
  <c r="AC149" i="12"/>
  <c r="AD149" i="12"/>
  <c r="G150" i="12"/>
  <c r="I150" i="12"/>
  <c r="Z150" i="12" s="1"/>
  <c r="K150" i="12"/>
  <c r="O150" i="12"/>
  <c r="Q150" i="12"/>
  <c r="AD150" i="12" s="1"/>
  <c r="V150" i="12"/>
  <c r="AA150" i="12"/>
  <c r="AC150" i="12"/>
  <c r="AE150" i="12"/>
  <c r="G151" i="12"/>
  <c r="M151" i="12" s="1"/>
  <c r="AB151" i="12" s="1"/>
  <c r="I151" i="12"/>
  <c r="K151" i="12"/>
  <c r="AA151" i="12" s="1"/>
  <c r="O151" i="12"/>
  <c r="AC151" i="12" s="1"/>
  <c r="Q151" i="12"/>
  <c r="V151" i="12"/>
  <c r="Z151" i="12"/>
  <c r="AD151" i="12"/>
  <c r="AE151" i="12"/>
  <c r="G152" i="12"/>
  <c r="M152" i="12" s="1"/>
  <c r="AB152" i="12" s="1"/>
  <c r="I152" i="12"/>
  <c r="Z152" i="12" s="1"/>
  <c r="K152" i="12"/>
  <c r="O152" i="12"/>
  <c r="AC152" i="12" s="1"/>
  <c r="Q152" i="12"/>
  <c r="AD152" i="12" s="1"/>
  <c r="V152" i="12"/>
  <c r="AE152" i="12" s="1"/>
  <c r="AA152" i="12"/>
  <c r="G153" i="12"/>
  <c r="I153" i="12"/>
  <c r="K153" i="12"/>
  <c r="AA153" i="12" s="1"/>
  <c r="O153" i="12"/>
  <c r="Q153" i="12"/>
  <c r="V153" i="12"/>
  <c r="AE153" i="12" s="1"/>
  <c r="Z153" i="12"/>
  <c r="AC153" i="12"/>
  <c r="AD153" i="12"/>
  <c r="G154" i="12"/>
  <c r="I154" i="12"/>
  <c r="Z154" i="12" s="1"/>
  <c r="K154" i="12"/>
  <c r="AA154" i="12" s="1"/>
  <c r="O154" i="12"/>
  <c r="AC154" i="12" s="1"/>
  <c r="Q154" i="12"/>
  <c r="AD154" i="12" s="1"/>
  <c r="V154" i="12"/>
  <c r="AE154" i="12" s="1"/>
  <c r="G155" i="12"/>
  <c r="I155" i="12"/>
  <c r="K155" i="12"/>
  <c r="AA155" i="12" s="1"/>
  <c r="O155" i="12"/>
  <c r="Q155" i="12"/>
  <c r="V155" i="12"/>
  <c r="Z155" i="12"/>
  <c r="AC155" i="12"/>
  <c r="AD155" i="12"/>
  <c r="AE155" i="12"/>
  <c r="G156" i="12"/>
  <c r="M156" i="12" s="1"/>
  <c r="I156" i="12"/>
  <c r="Z156" i="12" s="1"/>
  <c r="K156" i="12"/>
  <c r="O156" i="12"/>
  <c r="AC156" i="12" s="1"/>
  <c r="Q156" i="12"/>
  <c r="AD156" i="12" s="1"/>
  <c r="V156" i="12"/>
  <c r="AE156" i="12" s="1"/>
  <c r="AA156" i="12"/>
  <c r="AB156" i="12"/>
  <c r="AF156" i="12"/>
  <c r="G158" i="12"/>
  <c r="AF158" i="12" s="1"/>
  <c r="I158" i="12"/>
  <c r="K158" i="12"/>
  <c r="AA158" i="12" s="1"/>
  <c r="M158" i="12"/>
  <c r="AB158" i="12" s="1"/>
  <c r="O158" i="12"/>
  <c r="AC158" i="12" s="1"/>
  <c r="Q158" i="12"/>
  <c r="V158" i="12"/>
  <c r="Z158" i="12"/>
  <c r="AD158" i="12"/>
  <c r="AE158" i="12"/>
  <c r="G159" i="12"/>
  <c r="M159" i="12" s="1"/>
  <c r="AB159" i="12" s="1"/>
  <c r="I159" i="12"/>
  <c r="Z159" i="12" s="1"/>
  <c r="K159" i="12"/>
  <c r="O159" i="12"/>
  <c r="AC159" i="12" s="1"/>
  <c r="Q159" i="12"/>
  <c r="AD159" i="12" s="1"/>
  <c r="V159" i="12"/>
  <c r="AE159" i="12" s="1"/>
  <c r="AA159" i="12"/>
  <c r="G160" i="12"/>
  <c r="AF160" i="12" s="1"/>
  <c r="I160" i="12"/>
  <c r="K160" i="12"/>
  <c r="O160" i="12"/>
  <c r="Q160" i="12"/>
  <c r="V160" i="12"/>
  <c r="AE160" i="12" s="1"/>
  <c r="Z160" i="12"/>
  <c r="AA160" i="12"/>
  <c r="AC160" i="12"/>
  <c r="AD160" i="12"/>
  <c r="G161" i="12"/>
  <c r="M161" i="12" s="1"/>
  <c r="AB161" i="12" s="1"/>
  <c r="I161" i="12"/>
  <c r="Z161" i="12" s="1"/>
  <c r="K161" i="12"/>
  <c r="AA161" i="12" s="1"/>
  <c r="O161" i="12"/>
  <c r="Q161" i="12"/>
  <c r="AD161" i="12" s="1"/>
  <c r="V161" i="12"/>
  <c r="AC161" i="12"/>
  <c r="AE161" i="12"/>
  <c r="G162" i="12"/>
  <c r="AF162" i="12" s="1"/>
  <c r="I162" i="12"/>
  <c r="K162" i="12"/>
  <c r="AA162" i="12" s="1"/>
  <c r="M162" i="12"/>
  <c r="AB162" i="12" s="1"/>
  <c r="O162" i="12"/>
  <c r="AC162" i="12" s="1"/>
  <c r="Q162" i="12"/>
  <c r="V162" i="12"/>
  <c r="Z162" i="12"/>
  <c r="AD162" i="12"/>
  <c r="AE162" i="12"/>
  <c r="G163" i="12"/>
  <c r="M163" i="12" s="1"/>
  <c r="AB163" i="12" s="1"/>
  <c r="I163" i="12"/>
  <c r="Z163" i="12" s="1"/>
  <c r="K163" i="12"/>
  <c r="O163" i="12"/>
  <c r="AC163" i="12" s="1"/>
  <c r="Q163" i="12"/>
  <c r="AD163" i="12" s="1"/>
  <c r="V163" i="12"/>
  <c r="AE163" i="12" s="1"/>
  <c r="AA163" i="12"/>
  <c r="G164" i="12"/>
  <c r="AF164" i="12" s="1"/>
  <c r="I164" i="12"/>
  <c r="K164" i="12"/>
  <c r="O164" i="12"/>
  <c r="Q164" i="12"/>
  <c r="V164" i="12"/>
  <c r="AE164" i="12" s="1"/>
  <c r="Z164" i="12"/>
  <c r="AA164" i="12"/>
  <c r="AC164" i="12"/>
  <c r="AD164" i="12"/>
  <c r="G165" i="12"/>
  <c r="M165" i="12" s="1"/>
  <c r="AB165" i="12" s="1"/>
  <c r="I165" i="12"/>
  <c r="Z165" i="12" s="1"/>
  <c r="K165" i="12"/>
  <c r="AA165" i="12" s="1"/>
  <c r="O165" i="12"/>
  <c r="Q165" i="12"/>
  <c r="AD165" i="12" s="1"/>
  <c r="V165" i="12"/>
  <c r="AC165" i="12"/>
  <c r="AE165" i="12"/>
  <c r="G166" i="12"/>
  <c r="AF166" i="12" s="1"/>
  <c r="I166" i="12"/>
  <c r="K166" i="12"/>
  <c r="AA166" i="12" s="1"/>
  <c r="M166" i="12"/>
  <c r="AB166" i="12" s="1"/>
  <c r="O166" i="12"/>
  <c r="AC166" i="12" s="1"/>
  <c r="Q166" i="12"/>
  <c r="V166" i="12"/>
  <c r="Z166" i="12"/>
  <c r="AD166" i="12"/>
  <c r="AE166" i="12"/>
  <c r="AE168" i="12"/>
  <c r="AF168" i="12"/>
  <c r="I62" i="1"/>
  <c r="J56" i="1" s="1"/>
  <c r="AZ48" i="1"/>
  <c r="AZ46" i="1"/>
  <c r="AZ45" i="1"/>
  <c r="F42" i="1"/>
  <c r="G42" i="1"/>
  <c r="G25" i="1" s="1"/>
  <c r="A25" i="1" s="1"/>
  <c r="H41" i="1"/>
  <c r="I41" i="1" s="1"/>
  <c r="H39" i="1"/>
  <c r="H42" i="1" s="1"/>
  <c r="G21" i="1"/>
  <c r="I21" i="1"/>
  <c r="E21" i="1"/>
  <c r="J28" i="1"/>
  <c r="J26" i="1"/>
  <c r="G38" i="1"/>
  <c r="F38" i="1"/>
  <c r="J23" i="1"/>
  <c r="J24" i="1"/>
  <c r="J25" i="1"/>
  <c r="J27" i="1"/>
  <c r="E24" i="1"/>
  <c r="E26" i="1"/>
  <c r="J55" i="1" l="1"/>
  <c r="J57" i="1"/>
  <c r="J58" i="1"/>
  <c r="J61" i="1"/>
  <c r="J59" i="1"/>
  <c r="J62" i="1" s="1"/>
  <c r="J60" i="1"/>
  <c r="G26" i="1"/>
  <c r="A26" i="1"/>
  <c r="G28" i="1"/>
  <c r="G23" i="1"/>
  <c r="AF165" i="12"/>
  <c r="M164" i="12"/>
  <c r="AB164" i="12" s="1"/>
  <c r="AF161" i="12"/>
  <c r="M160" i="12"/>
  <c r="AB160" i="12" s="1"/>
  <c r="M130" i="12"/>
  <c r="AB130" i="12" s="1"/>
  <c r="AF130" i="12"/>
  <c r="AF153" i="12"/>
  <c r="M153" i="12"/>
  <c r="AB153" i="12" s="1"/>
  <c r="M144" i="12"/>
  <c r="AB144" i="12" s="1"/>
  <c r="AF144" i="12"/>
  <c r="AF129" i="12"/>
  <c r="M129" i="12"/>
  <c r="AB129" i="12" s="1"/>
  <c r="AF143" i="12"/>
  <c r="M143" i="12"/>
  <c r="AB143" i="12" s="1"/>
  <c r="M134" i="12"/>
  <c r="AB134" i="12" s="1"/>
  <c r="AF134" i="12"/>
  <c r="AF163" i="12"/>
  <c r="AF159" i="12"/>
  <c r="M150" i="12"/>
  <c r="AB150" i="12" s="1"/>
  <c r="AF150" i="12"/>
  <c r="AF133" i="12"/>
  <c r="M133" i="12"/>
  <c r="AB133" i="12" s="1"/>
  <c r="M155" i="12"/>
  <c r="AB155" i="12" s="1"/>
  <c r="AF155" i="12"/>
  <c r="M126" i="12"/>
  <c r="AB126" i="12" s="1"/>
  <c r="AF126" i="12"/>
  <c r="M154" i="12"/>
  <c r="AB154" i="12" s="1"/>
  <c r="AF154" i="12"/>
  <c r="AF149" i="12"/>
  <c r="M149" i="12"/>
  <c r="AB149" i="12" s="1"/>
  <c r="M139" i="12"/>
  <c r="AB139" i="12" s="1"/>
  <c r="AF139" i="12"/>
  <c r="AF137" i="12"/>
  <c r="M137" i="12"/>
  <c r="AB137" i="12" s="1"/>
  <c r="M125" i="12"/>
  <c r="AB125" i="12" s="1"/>
  <c r="AF122" i="12"/>
  <c r="M121" i="12"/>
  <c r="AB121" i="12" s="1"/>
  <c r="AF118" i="12"/>
  <c r="M117" i="12"/>
  <c r="AB117" i="12" s="1"/>
  <c r="AF114" i="12"/>
  <c r="M113" i="12"/>
  <c r="AB113" i="12" s="1"/>
  <c r="AF110" i="12"/>
  <c r="M109" i="12"/>
  <c r="AB109" i="12" s="1"/>
  <c r="AF106" i="12"/>
  <c r="M105" i="12"/>
  <c r="AB105" i="12" s="1"/>
  <c r="AF102" i="12"/>
  <c r="M101" i="12"/>
  <c r="AB101" i="12" s="1"/>
  <c r="AF98" i="12"/>
  <c r="M97" i="12"/>
  <c r="AB97" i="12" s="1"/>
  <c r="AF94" i="12"/>
  <c r="M93" i="12"/>
  <c r="AB93" i="12" s="1"/>
  <c r="AF90" i="12"/>
  <c r="M89" i="12"/>
  <c r="AB89" i="12" s="1"/>
  <c r="AF86" i="12"/>
  <c r="M82" i="12"/>
  <c r="AB82" i="12" s="1"/>
  <c r="AF82" i="12"/>
  <c r="M78" i="12"/>
  <c r="AB78" i="12" s="1"/>
  <c r="AF78" i="12"/>
  <c r="M74" i="12"/>
  <c r="AB74" i="12" s="1"/>
  <c r="AF74" i="12"/>
  <c r="AF151" i="12"/>
  <c r="AF147" i="12"/>
  <c r="AF140" i="12"/>
  <c r="AF135" i="12"/>
  <c r="AF131" i="12"/>
  <c r="AF127" i="12"/>
  <c r="AF123" i="12"/>
  <c r="AF119" i="12"/>
  <c r="AF115" i="12"/>
  <c r="AF111" i="12"/>
  <c r="M73" i="12"/>
  <c r="AB73" i="12" s="1"/>
  <c r="AF73" i="12"/>
  <c r="M81" i="12"/>
  <c r="AB81" i="12" s="1"/>
  <c r="AF81" i="12"/>
  <c r="M77" i="12"/>
  <c r="AB77" i="12" s="1"/>
  <c r="AF77" i="12"/>
  <c r="AF72" i="12"/>
  <c r="M72" i="12"/>
  <c r="AB72" i="12" s="1"/>
  <c r="M70" i="12"/>
  <c r="AB70" i="12" s="1"/>
  <c r="AF70" i="12"/>
  <c r="AF152" i="12"/>
  <c r="AF148" i="12"/>
  <c r="AF142" i="12"/>
  <c r="AF136" i="12"/>
  <c r="AF132" i="12"/>
  <c r="AF128" i="12"/>
  <c r="AF124" i="12"/>
  <c r="AF120" i="12"/>
  <c r="AF116" i="12"/>
  <c r="AF112" i="12"/>
  <c r="AF108" i="12"/>
  <c r="AF104" i="12"/>
  <c r="AF100" i="12"/>
  <c r="AF96" i="12"/>
  <c r="AF92" i="12"/>
  <c r="AF88" i="12"/>
  <c r="AF80" i="12"/>
  <c r="M80" i="12"/>
  <c r="AB80" i="12" s="1"/>
  <c r="AF76" i="12"/>
  <c r="M76" i="12"/>
  <c r="AB76" i="12" s="1"/>
  <c r="AF85" i="12"/>
  <c r="M83" i="12"/>
  <c r="AB83" i="12" s="1"/>
  <c r="AF83" i="12"/>
  <c r="M79" i="12"/>
  <c r="AB79" i="12" s="1"/>
  <c r="AF79" i="12"/>
  <c r="M75" i="12"/>
  <c r="AB75" i="12" s="1"/>
  <c r="AF75" i="12"/>
  <c r="AF69" i="12"/>
  <c r="M68" i="12"/>
  <c r="AB68" i="12" s="1"/>
  <c r="AF65" i="12"/>
  <c r="M64" i="12"/>
  <c r="AB64" i="12" s="1"/>
  <c r="AF61" i="12"/>
  <c r="M60" i="12"/>
  <c r="AB60" i="12" s="1"/>
  <c r="AF57" i="12"/>
  <c r="M56" i="12"/>
  <c r="AB56" i="12" s="1"/>
  <c r="AF52" i="12"/>
  <c r="M50" i="12"/>
  <c r="AB50" i="12" s="1"/>
  <c r="AF46" i="12"/>
  <c r="M45" i="12"/>
  <c r="AB45" i="12" s="1"/>
  <c r="AF42" i="12"/>
  <c r="M41" i="12"/>
  <c r="AB41" i="12" s="1"/>
  <c r="AF38" i="12"/>
  <c r="M37" i="12"/>
  <c r="AB37" i="12" s="1"/>
  <c r="AF34" i="12"/>
  <c r="M33" i="12"/>
  <c r="AB33" i="12" s="1"/>
  <c r="AF30" i="12"/>
  <c r="M29" i="12"/>
  <c r="AB29" i="12" s="1"/>
  <c r="AF26" i="12"/>
  <c r="M25" i="12"/>
  <c r="AB25" i="12" s="1"/>
  <c r="AF22" i="12"/>
  <c r="M21" i="12"/>
  <c r="AB21" i="12" s="1"/>
  <c r="M17" i="12"/>
  <c r="AB17" i="12" s="1"/>
  <c r="M13" i="12"/>
  <c r="AB13" i="12" s="1"/>
  <c r="AF66" i="12"/>
  <c r="AF62" i="12"/>
  <c r="AF58" i="12"/>
  <c r="AF53" i="12"/>
  <c r="AF47" i="12"/>
  <c r="AF43" i="12"/>
  <c r="AF39" i="12"/>
  <c r="AF35" i="12"/>
  <c r="AF31" i="12"/>
  <c r="AF27" i="12"/>
  <c r="AF23" i="12"/>
  <c r="AF19" i="12"/>
  <c r="AF15" i="12"/>
  <c r="AF11" i="12"/>
  <c r="AF71" i="12"/>
  <c r="AF67" i="12"/>
  <c r="AF63" i="12"/>
  <c r="AF59" i="12"/>
  <c r="AF54" i="12"/>
  <c r="AF49" i="12"/>
  <c r="AF44" i="12"/>
  <c r="AF40" i="12"/>
  <c r="AF36" i="12"/>
  <c r="AF32" i="12"/>
  <c r="AF28" i="12"/>
  <c r="AF24" i="12"/>
  <c r="AF20" i="12"/>
  <c r="AF16" i="12"/>
  <c r="AF12" i="12"/>
  <c r="I39" i="1"/>
  <c r="I42" i="1" s="1"/>
  <c r="A23" i="1" l="1"/>
  <c r="J40" i="1"/>
  <c r="J41" i="1"/>
  <c r="J39" i="1"/>
  <c r="J42" i="1" s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vala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<sst xmlns="http://schemas.openxmlformats.org/spreadsheetml/2006/main" count="1424" uniqueCount="440">
  <si>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</si>
  <si>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</si>
  <si>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</si>
  <si>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</si>
  <si>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</si>
  <si>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</si>
  <si>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</si>
  <si>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</si>
  <si>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</si>
  <si>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</si>
  <si>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</si>
  <si>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</si>
  <si>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</si>
  <si>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</si>
  <si>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</si>
  <si>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</si>
  <si>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</si>
  <si>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</si>
  <si>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</si>
  <si>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</si>
  <si>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</si>
  <si>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</si>
  <si>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</si>
  <si>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</si>
  <si>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</si>
  <si>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</si>
  <si>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</si>
  <si>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</si>
  <si>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</si>
  <si>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</si>
  <si>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</si>
  <si>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</si>
  <si>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</si>
  <si>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</si>
  <si>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</si>
  <si>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</si>
  <si>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</si>
  <si>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</si>
  <si>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</si>
  <si>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</si>
  <si>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</si>
  <si>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</si>
  <si>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</si>
  <si>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</si>
  <si>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Elektroinstalace</t>
  </si>
  <si>
    <t>ZASEDACÍ MÍSTNOST</t>
  </si>
  <si>
    <t>Objekt:</t>
  </si>
  <si>
    <t>Rozpočet:</t>
  </si>
  <si>
    <t>Jaroslav Vala</t>
  </si>
  <si>
    <t>033/2024</t>
  </si>
  <si>
    <t>Rekonstrukce zasedací místnosti A211</t>
  </si>
  <si>
    <t>Město Třebíč</t>
  </si>
  <si>
    <t>Karlovo nám. 104/55</t>
  </si>
  <si>
    <t>Třebíč-Vnitřní Město</t>
  </si>
  <si>
    <t>67401</t>
  </si>
  <si>
    <t>00290629</t>
  </si>
  <si>
    <t>CZ00290629</t>
  </si>
  <si>
    <t>ESTING s.r.o.</t>
  </si>
  <si>
    <t>Tyršova 48</t>
  </si>
  <si>
    <t>Stařeč-Stařeč</t>
  </si>
  <si>
    <t>67522</t>
  </si>
  <si>
    <t>27710416</t>
  </si>
  <si>
    <t>CZ27710416</t>
  </si>
  <si>
    <t>Stavba</t>
  </si>
  <si>
    <t>Celkem za stavbu</t>
  </si>
  <si>
    <t>CZK</t>
  </si>
  <si>
    <t>#POPS</t>
  </si>
  <si>
    <t>Popis stavby: 033/2024 - Rekonstrukce zasedací místnosti A211</t>
  </si>
  <si>
    <t>Předměntem rozpočtu nejsou aktivní prvky strukturované kabeláže.</t>
  </si>
  <si>
    <t>Předmětem rozpočtu nejsou stavební úpravy a zapravení po montáži elektroinstalací.</t>
  </si>
  <si>
    <t>#POPO</t>
  </si>
  <si>
    <t>Popis objektu: 01 - ZASEDACÍ MÍSTNOST</t>
  </si>
  <si>
    <t>Rozvaděče VZT a MaR není předměntem tohoto rozpočtu. Jsou předmětem dodávky dodavatele VZT. Předmětem tohoto rozpočtu je napájení rozvaděče VZT.</t>
  </si>
  <si>
    <t>#POPR</t>
  </si>
  <si>
    <t>Popis rozpočtu: 01 - Elektroinstalace</t>
  </si>
  <si>
    <t>Rekapitulace uživatelských dílů</t>
  </si>
  <si>
    <t>200</t>
  </si>
  <si>
    <t>Silnoproudá elektroinstalace</t>
  </si>
  <si>
    <t>205</t>
  </si>
  <si>
    <t>210</t>
  </si>
  <si>
    <t>Specifikace</t>
  </si>
  <si>
    <t>215</t>
  </si>
  <si>
    <t>VRN</t>
  </si>
  <si>
    <t>300</t>
  </si>
  <si>
    <t>Slaboproudá elektroinstalace</t>
  </si>
  <si>
    <t>305</t>
  </si>
  <si>
    <t>310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</si>
  <si>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</si>
  <si>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</si>
  <si>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</si>
  <si>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</si>
  <si>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</si>
  <si>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</si>
  <si>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</si>
  <si>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</si>
  <si>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</si>
  <si>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</si>
  <si>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</si>
  <si>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</si>
  <si>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</si>
  <si>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</si>
  <si>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</si>
  <si>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</si>
  <si>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</si>
  <si>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</si>
  <si>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</si>
  <si>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</si>
  <si>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</si>
  <si>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</si>
  <si>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</si>
  <si>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</si>
  <si>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</si>
  <si>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</si>
  <si>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</si>
  <si>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</si>
  <si>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210190001R00</t>
  </si>
  <si>
    <t>Montáž rozvodnic do váhy 20 kg</t>
  </si>
  <si>
    <t>kus</t>
  </si>
  <si>
    <t>RTS 24/ I</t>
  </si>
  <si>
    <t>Práce</t>
  </si>
  <si>
    <t>Běžná</t>
  </si>
  <si>
    <t>POL1_</t>
  </si>
  <si>
    <t>210110041R00</t>
  </si>
  <si>
    <t>Spínač zapuštěný jednopólový, řazení 1</t>
  </si>
  <si>
    <t>210110045R00</t>
  </si>
  <si>
    <t>Spínač zapuštěný střídavý, řazení 6</t>
  </si>
  <si>
    <t>650051351R00R</t>
  </si>
  <si>
    <t>Montáž spínače zapuštěného, řaz. 1/0 + 1/0</t>
  </si>
  <si>
    <t>Vlastní</t>
  </si>
  <si>
    <t>Kalkul</t>
  </si>
  <si>
    <t>210111011R00</t>
  </si>
  <si>
    <t>Zásuvka domovní zapuštěná - provedení 2P+PE</t>
  </si>
  <si>
    <t>210010320R00</t>
  </si>
  <si>
    <t>Krabice přístrojová KP, se zapojením, kruhová</t>
  </si>
  <si>
    <t>210010311R00</t>
  </si>
  <si>
    <t>Krabice univerzální KU, bez zapojení, kruhová</t>
  </si>
  <si>
    <t>974054208R00</t>
  </si>
  <si>
    <t>Vyvrtání kapsy pro krabici do pr.80 mm, cihla plná</t>
  </si>
  <si>
    <t>210010555RT2</t>
  </si>
  <si>
    <t>Osazení a připojení ekvipotenciální svorkovnice  včetně dodávky svorkovnice EPS 2</t>
  </si>
  <si>
    <t>650101571R00</t>
  </si>
  <si>
    <t>Montáž LED svítidla nástěnného přisazeného</t>
  </si>
  <si>
    <t>650101521R00</t>
  </si>
  <si>
    <t>Montáž LED svítidla stropního přisazeného</t>
  </si>
  <si>
    <t>650101511R00</t>
  </si>
  <si>
    <t>Montáž LED svítidla stropního vestavného</t>
  </si>
  <si>
    <t>650101911R00</t>
  </si>
  <si>
    <t>Montáž nouzového svítidla stropního vestavného</t>
  </si>
  <si>
    <t>650052715R00</t>
  </si>
  <si>
    <t>Montáž zásuvky zapuštěné 45x45 mm 2P+PE</t>
  </si>
  <si>
    <t>210010485R00</t>
  </si>
  <si>
    <t>Krabice přístrojová podlahová</t>
  </si>
  <si>
    <t>220301032R00r</t>
  </si>
  <si>
    <t>Kanál podlahový v betonové podlaze</t>
  </si>
  <si>
    <t>210800546R00</t>
  </si>
  <si>
    <t>Vodič H07V-U (CY) 4 mm2 uložený pevně</t>
  </si>
  <si>
    <t>m</t>
  </si>
  <si>
    <t>210800547R00</t>
  </si>
  <si>
    <t>Vodič H07V-U (CY) 6 mm2 uložený pevně</t>
  </si>
  <si>
    <t>210800549R00</t>
  </si>
  <si>
    <t>Vodič H07V-U (CY) 16 mm2 uložený pevně</t>
  </si>
  <si>
    <t>210010123R00</t>
  </si>
  <si>
    <t>Trubka ochranná z PE, uložená volně, DN do 47 mm</t>
  </si>
  <si>
    <t>210810057R00</t>
  </si>
  <si>
    <t>Kabel CYKY-m 750 V 5 žil 4 až 16 mm pevně uložený</t>
  </si>
  <si>
    <t>210810056R00</t>
  </si>
  <si>
    <t>Kabel CYKY-m 750 V 5 x 2,5 mm2 pevně uložený</t>
  </si>
  <si>
    <t>210810046R00</t>
  </si>
  <si>
    <t>Kabel CYKY 750 V 3 x 2,5 mm2 pevně uložený</t>
  </si>
  <si>
    <t>210810058R00</t>
  </si>
  <si>
    <t>Kabel CYKY-m 750 V 7 x 1,5 mm2 pevně uložený</t>
  </si>
  <si>
    <t>210810055R00</t>
  </si>
  <si>
    <t>Kabel CYKY 750 V 5 x 1,5 mm2 pevně uložený</t>
  </si>
  <si>
    <t>210810045R00</t>
  </si>
  <si>
    <t>Kabel CYKY-m 750 V 3 x 1,5 mm2 pevně uložený</t>
  </si>
  <si>
    <t>210860221R00</t>
  </si>
  <si>
    <t>Kabel speciální JYTY s Al 2 x 1 mm pevně uložený</t>
  </si>
  <si>
    <t>210010120R00</t>
  </si>
  <si>
    <t>Kanál parapetní PVC š. do 215 mm</t>
  </si>
  <si>
    <t>210010631R00R</t>
  </si>
  <si>
    <t>Krabice do parapetních kanálů</t>
  </si>
  <si>
    <t>210010338R00</t>
  </si>
  <si>
    <t>Krabice lištová univerzální, bez zapojení</t>
  </si>
  <si>
    <t>210010105R00</t>
  </si>
  <si>
    <t>Lišta elektroinstalační PVC š.do 40 mm,šroubováním</t>
  </si>
  <si>
    <t>210010092R00</t>
  </si>
  <si>
    <t xml:space="preserve">Lišta hranatá bezhalogenová do šířky 80 mm </t>
  </si>
  <si>
    <t>210020306R00</t>
  </si>
  <si>
    <t>Žlab kabelový s přísluš., 100/100 mm</t>
  </si>
  <si>
    <t>210020310R00</t>
  </si>
  <si>
    <t>Žlab kabelový s přísluš., 250/100 mm</t>
  </si>
  <si>
    <t>55347512R</t>
  </si>
  <si>
    <t>Víko žlabu 250 - 0,8 mm, délka 2 m</t>
  </si>
  <si>
    <t>SPCM</t>
  </si>
  <si>
    <t>POL3_</t>
  </si>
  <si>
    <t>650022111R00</t>
  </si>
  <si>
    <t>Montáž nástěnné konzoly pro kabelový žlab / lávku</t>
  </si>
  <si>
    <t>460680024RT1</t>
  </si>
  <si>
    <t>Průraz zdivem v cihlové zdi tloušťky 60 cm plochy do 0,09 m2</t>
  </si>
  <si>
    <t>974031121R00</t>
  </si>
  <si>
    <t>Vysekání rýh ve zdi cihelné 3 x 3 cm</t>
  </si>
  <si>
    <t>Včetně pomocného lešení o výšce podlahy do 1900 mm a pro zatížení do 1,5 kPa  (150 kg/m2).</t>
  </si>
  <si>
    <t>POP</t>
  </si>
  <si>
    <t>974042532R00</t>
  </si>
  <si>
    <t>Vysekání rýh v podlaze betonové, 5x7 cm</t>
  </si>
  <si>
    <t>974031132R00</t>
  </si>
  <si>
    <t>Vysekání rýh ve zdi cihelné 5 x 7 cm</t>
  </si>
  <si>
    <t>222260402R00</t>
  </si>
  <si>
    <t>Nástěnný 19" rozvaděč 9U-12U hl.do 450 mm</t>
  </si>
  <si>
    <t>222290971R00</t>
  </si>
  <si>
    <t>Patch panel</t>
  </si>
  <si>
    <t>210010132R00</t>
  </si>
  <si>
    <t>Trubka ochranná z PE, uložená pevně, DN do 20,5 mm</t>
  </si>
  <si>
    <t>M210PR</t>
  </si>
  <si>
    <t>Rozvaděč PR viz výkres rozvaděče D.1.4.g2.04</t>
  </si>
  <si>
    <t>ks</t>
  </si>
  <si>
    <t>Indiv</t>
  </si>
  <si>
    <t>M210RP</t>
  </si>
  <si>
    <t>Dozbrojení rozvaděče RP, viz výkres D.1.4.g2.05 včeně materiálu</t>
  </si>
  <si>
    <t>soubor</t>
  </si>
  <si>
    <t>34535410R</t>
  </si>
  <si>
    <t>Strojek spínače 1pólového, řaz.1S</t>
  </si>
  <si>
    <t>34535406R</t>
  </si>
  <si>
    <t>Přístroj přepínače střídavého, řazení 6</t>
  </si>
  <si>
    <t>34535435TZ</t>
  </si>
  <si>
    <t xml:space="preserve">Strojek ovládače žaluziového, řaz.1/0+1/0 </t>
  </si>
  <si>
    <t>34536490R</t>
  </si>
  <si>
    <t>Kryt spínače jednoduchý</t>
  </si>
  <si>
    <t>34536492R</t>
  </si>
  <si>
    <t>Kryt spínače dělený</t>
  </si>
  <si>
    <t>34536492TZ</t>
  </si>
  <si>
    <t>Kryt spínače žaluziového, dělený s potiskem</t>
  </si>
  <si>
    <t>34536700R</t>
  </si>
  <si>
    <t>Rámeček pro spínače a zásuvky jednonásobný</t>
  </si>
  <si>
    <t>34536705R</t>
  </si>
  <si>
    <t>Rámeček pro spínače a zásuvky dvojnásobný</t>
  </si>
  <si>
    <t>34536712R</t>
  </si>
  <si>
    <t>Rámeček pro spínače a zásuvky čtyřnásobný</t>
  </si>
  <si>
    <t>34551620R</t>
  </si>
  <si>
    <t xml:space="preserve">Zásuvka dvojnásobná, 230V, 16A, s ochranným kolíkem, s clonkami </t>
  </si>
  <si>
    <t>34563101R</t>
  </si>
  <si>
    <t>Svorkovnice pětipólová s krytem a odlehčovací sponou - kryt kabelového vývodu</t>
  </si>
  <si>
    <t>34571518R</t>
  </si>
  <si>
    <t>Krabice univerzální z PH  KU 68- 1901</t>
  </si>
  <si>
    <t>345715165R</t>
  </si>
  <si>
    <t>Krabice přístrojová hluboká KPR 68</t>
  </si>
  <si>
    <t>345715367R</t>
  </si>
  <si>
    <t>Krabice odbočná 152 x 152 mm</t>
  </si>
  <si>
    <t>34562811R</t>
  </si>
  <si>
    <t>Svorkovnice ekvipotenciální EPS 2 bez krytu</t>
  </si>
  <si>
    <t>A</t>
  </si>
  <si>
    <t>Svítidlo A - LED vestavné kruhové 145mm, 1 x LED; 450mA; 18W, 1230lm, Ra80, 4000K, IP 20</t>
  </si>
  <si>
    <t xml:space="preserve">ks    </t>
  </si>
  <si>
    <t>B</t>
  </si>
  <si>
    <t>Svítidlo B - LED přisazené 1410x30x35mm, 1 x LED 16W, 18,8W, 2500lm, Ra80, 4000K, IP 20</t>
  </si>
  <si>
    <t>C</t>
  </si>
  <si>
    <t>Svítidlo C - LED přisazené kruhové 1150x87mm, 1 x LED 80W/840, 91,3W, 10340lm, Ra80, 4000K, IP 20</t>
  </si>
  <si>
    <t>D</t>
  </si>
  <si>
    <t>Svítidlo D - LED přisazené kruhové 600x88mm, 1 x LED 50W, 54,7W, 5360lm, Ra80, 4000K, IP 20</t>
  </si>
  <si>
    <t>E</t>
  </si>
  <si>
    <t>Svítidlo E - LED přisazené kruhové 400x88mm, 1 x LED 28W, 30,1W, 3250lm, Ra80, 4000K, IP 20</t>
  </si>
  <si>
    <t>F</t>
  </si>
  <si>
    <t>Svítidlo F - LED přisazené kruhové 300mm, 1 x LED, 15,7W, 2010lm, Ra80, 4000K, IP 54</t>
  </si>
  <si>
    <t>G</t>
  </si>
  <si>
    <t>Svitídlo G - LED průmyslové přisazené, 1272x95x100mm, 1 x LED, 36,1W, 5450lm, Ra80, 4000K IP 66</t>
  </si>
  <si>
    <t>N</t>
  </si>
  <si>
    <t>N - Svítidlo nouzové LED, přisazené, 1W, svítící při výpadku, 1 hod., IP40, s piktogramem</t>
  </si>
  <si>
    <t>N1</t>
  </si>
  <si>
    <t>N1 - Svítidlo nouzové LED, přisazené, 3W, svítící při výpadku, 1 hod., IP20</t>
  </si>
  <si>
    <t>7400304</t>
  </si>
  <si>
    <t>Podlahový kanál 2 komorový 2000x190x38</t>
  </si>
  <si>
    <t xml:space="preserve">m     </t>
  </si>
  <si>
    <t>7400316</t>
  </si>
  <si>
    <t>Pdlahový kanál 2 komorový 2000x250x38</t>
  </si>
  <si>
    <t>7400340</t>
  </si>
  <si>
    <t>Podlahový kanál 3-tahové 2000x350x38</t>
  </si>
  <si>
    <t>7400636</t>
  </si>
  <si>
    <t>Svislý ohyb, 2 komorový, výška 38mm</t>
  </si>
  <si>
    <t>7400962</t>
  </si>
  <si>
    <t>Spojovací jazýček vodivý 50x190x38</t>
  </si>
  <si>
    <t>7400968</t>
  </si>
  <si>
    <t>Spojovací jazýček vodivý 50x250x38</t>
  </si>
  <si>
    <t>7400974</t>
  </si>
  <si>
    <t>Spojovací jazýček vodivý 50x350x38</t>
  </si>
  <si>
    <t>7400980</t>
  </si>
  <si>
    <t>Spojovací úhelník</t>
  </si>
  <si>
    <t>7410079</t>
  </si>
  <si>
    <t>Podlahová přístrojová krabice 250-3</t>
  </si>
  <si>
    <t>7410104</t>
  </si>
  <si>
    <t>Podlahová přístrojová krabice 350-3</t>
  </si>
  <si>
    <t>74054196</t>
  </si>
  <si>
    <t>Přístrojová jednotka pro montáž kanálů 217x217x61</t>
  </si>
  <si>
    <t>7406701</t>
  </si>
  <si>
    <t>Vložka protahovací krabice pro univerzální montáž</t>
  </si>
  <si>
    <t>7408723</t>
  </si>
  <si>
    <t>Univerzální nosič pro 3x Modul 45 165x76x40</t>
  </si>
  <si>
    <t>6120242</t>
  </si>
  <si>
    <t>Zásuvka 2 násobná, šikmá s ochranným kolíkem 250V, 10/16A profil 45</t>
  </si>
  <si>
    <t>6120262</t>
  </si>
  <si>
    <t>Zásuvka 3 násobná, šikmá s ochranným kolíkem 250V, 10/16A profil 45</t>
  </si>
  <si>
    <t>6119298</t>
  </si>
  <si>
    <t>Nosiče datové techniky pro 2 připojovací moduly profil 45</t>
  </si>
  <si>
    <t>6117337</t>
  </si>
  <si>
    <t>Modulární zásuvka CAT 6 nestiněný profil 45</t>
  </si>
  <si>
    <t>34561414R</t>
  </si>
  <si>
    <t>Svorka páčková 2x2,5</t>
  </si>
  <si>
    <t>34561412R</t>
  </si>
  <si>
    <t>Svorka páčková 3x2,5</t>
  </si>
  <si>
    <t>34561413R</t>
  </si>
  <si>
    <t>Svorka páčková 5x2,5</t>
  </si>
  <si>
    <t>34140925RZZ</t>
  </si>
  <si>
    <t>Vodič silový CY zž 4,00 mm2 - drát</t>
  </si>
  <si>
    <t>34140966R</t>
  </si>
  <si>
    <t>Vodič silový CY zelenožlutý 6,00 mm2 - drát</t>
  </si>
  <si>
    <t>34140968R</t>
  </si>
  <si>
    <t>Vodič silový CY zelenožlutý 16,00 mm2 - drát</t>
  </si>
  <si>
    <t>345710542R</t>
  </si>
  <si>
    <t>Trubka elektroinstalační ohebná d 25mm</t>
  </si>
  <si>
    <t>34571052R</t>
  </si>
  <si>
    <t>Trubka elektroinstalační ohebná d 28,4 mm</t>
  </si>
  <si>
    <t>345710534R</t>
  </si>
  <si>
    <t>Trubka elektroinstalační ohebná d 35,9 mm</t>
  </si>
  <si>
    <t>34111102R</t>
  </si>
  <si>
    <t>Kabel silový s Cu jádrem 750 V CYKY 5 x 16 mm2</t>
  </si>
  <si>
    <t>34111094R</t>
  </si>
  <si>
    <t>Kabel silový s Cu jádrem 750 V CYKY-J 5 x 2,5 mm2</t>
  </si>
  <si>
    <t>34111038R</t>
  </si>
  <si>
    <t>Kabel silový s Cu jádrem 750 V CYKY-J 3 x 2,5 mm2</t>
  </si>
  <si>
    <t>34111110R</t>
  </si>
  <si>
    <t>Kabel silový s Cu jádrem 750 V CYKY 7 x 1,5 mm2</t>
  </si>
  <si>
    <t>34111090R</t>
  </si>
  <si>
    <t>Kabel silový s Cu jádrem 750 V CYKY-J 5 x 1,5 mm2</t>
  </si>
  <si>
    <t>34111032R</t>
  </si>
  <si>
    <t>Kabel silový s Cu jádrem 750 V CYKY-J 3 x 1,5 mm2</t>
  </si>
  <si>
    <t>34111033R</t>
  </si>
  <si>
    <t>Kabel silový s Cu jádrem 750 V CYKY-O 3 x 1,5 mm2</t>
  </si>
  <si>
    <t>34121550R</t>
  </si>
  <si>
    <t>Kabel sdělovací s Cu jádrem JYTY 2 x 1 mm</t>
  </si>
  <si>
    <t>34572320R</t>
  </si>
  <si>
    <t>Příchytka kabelová (příchytka stahovacího pásku) - upevnění vrutem, vč. vrutu a stahovacího pásku</t>
  </si>
  <si>
    <t>100 ks</t>
  </si>
  <si>
    <t>34572309R</t>
  </si>
  <si>
    <t>Pásky stahovací SP 360 x 4,5 mm</t>
  </si>
  <si>
    <t>3457099952R</t>
  </si>
  <si>
    <t>Kanál parapetní dutý PK 140 x 70D, délka 2 m</t>
  </si>
  <si>
    <t>PKS7060</t>
  </si>
  <si>
    <t>Přepážka oddělovací l = 2 m</t>
  </si>
  <si>
    <t>PLSK</t>
  </si>
  <si>
    <t>Propojovací lanko stínicího kanálu</t>
  </si>
  <si>
    <t>8224</t>
  </si>
  <si>
    <t>Kryt odbočný pro parapetní kanál</t>
  </si>
  <si>
    <t>8223</t>
  </si>
  <si>
    <t>Kryt ohybový pro parapetní kanál</t>
  </si>
  <si>
    <t>8221</t>
  </si>
  <si>
    <t>Kryt koncový pro parapetní kanál</t>
  </si>
  <si>
    <t>3457145112RR</t>
  </si>
  <si>
    <t>Krabice přístrojová do parapetního kanálu</t>
  </si>
  <si>
    <t>345715115RR</t>
  </si>
  <si>
    <t>Podložka přístrojová pro parapetní kanál</t>
  </si>
  <si>
    <t>345715822RR</t>
  </si>
  <si>
    <t>Krabice lištová</t>
  </si>
  <si>
    <t>34572176R</t>
  </si>
  <si>
    <t>Lišta hranatá LHD 40 x 20 mm, délka 2 m</t>
  </si>
  <si>
    <t>34572178R</t>
  </si>
  <si>
    <t>Lišta hranatá 60 x 40 mm, délka 2 m</t>
  </si>
  <si>
    <t>12154242124</t>
  </si>
  <si>
    <t>Žlab kabelový drátěný 100 x 100 l = 2 m</t>
  </si>
  <si>
    <t>5531300011R</t>
  </si>
  <si>
    <t>Žlab kabelový drátěný 100 x 150 l = 2 m</t>
  </si>
  <si>
    <t>210020307R00R</t>
  </si>
  <si>
    <t>Žlab kabelový s přísluš., 150/100 mm</t>
  </si>
  <si>
    <t>553474985R</t>
  </si>
  <si>
    <t>Žlab kabelový 100 x 250 x 0,7 mm S, s integrovanou spojkou</t>
  </si>
  <si>
    <t>323565465</t>
  </si>
  <si>
    <t>Spojka žlabu</t>
  </si>
  <si>
    <t>154684651</t>
  </si>
  <si>
    <t>Nosník kabelového žlabu</t>
  </si>
  <si>
    <t>DSM</t>
  </si>
  <si>
    <t>Drobný spojovací materiál (šrouby, vruty, hmoždinky apod...)</t>
  </si>
  <si>
    <t>kpl</t>
  </si>
  <si>
    <t>357311052R</t>
  </si>
  <si>
    <t>Rozvaděč nástěnný 19",výška 12U</t>
  </si>
  <si>
    <t>345710541R</t>
  </si>
  <si>
    <t>Trubka elektroinstal. ohebná  2320</t>
  </si>
  <si>
    <t>14684613</t>
  </si>
  <si>
    <t>Koordinace postupu prací s ostatními profesemi</t>
  </si>
  <si>
    <t>POL99_8</t>
  </si>
  <si>
    <t>005241010R</t>
  </si>
  <si>
    <t>Dokumentace skutečného provedení</t>
  </si>
  <si>
    <t>Náklady na vyhotovení dokumentace skutečného provedení stavby a její předání objednateli v požadované formě a požadovaném počtu.</t>
  </si>
  <si>
    <t>333120011T00</t>
  </si>
  <si>
    <t>Likvidace odpadu</t>
  </si>
  <si>
    <t>t</t>
  </si>
  <si>
    <t>333030040T00</t>
  </si>
  <si>
    <t>Revize el. zařízení</t>
  </si>
  <si>
    <t>210010048T00</t>
  </si>
  <si>
    <t>Doprava</t>
  </si>
  <si>
    <t>210100003R00</t>
  </si>
  <si>
    <t>Ukončení vodičů v rozvaděči + zapojení do 16 mm2</t>
  </si>
  <si>
    <t>210100001R00</t>
  </si>
  <si>
    <t>Ukončení vodičů v rozvaděči + zapojení do 2,5 mm2</t>
  </si>
  <si>
    <t>210100252R00</t>
  </si>
  <si>
    <t>Ukončení celoplast. kabelů zákl./pás.do 5x25 mm2</t>
  </si>
  <si>
    <t>210100258R00</t>
  </si>
  <si>
    <t>Ukončení celoplast. kabelů zákl./pás.do 5x4 mm2</t>
  </si>
  <si>
    <t>0213546354</t>
  </si>
  <si>
    <t>Demontáž a zpětná montáž WIFI antény včetně uložení</t>
  </si>
  <si>
    <t>222290007R00</t>
  </si>
  <si>
    <t>Zásuvka 2xRJ45 UTP kat.6</t>
  </si>
  <si>
    <t>222290005R00</t>
  </si>
  <si>
    <t>Zásuvka 1xRJ45 UTP kat.6</t>
  </si>
  <si>
    <t>222290301R00</t>
  </si>
  <si>
    <t>Modul RJ45 do krabice</t>
  </si>
  <si>
    <t>222301101R00</t>
  </si>
  <si>
    <t>Konektor RJ45 na kabel UTP</t>
  </si>
  <si>
    <t>222280215R00</t>
  </si>
  <si>
    <t>Kabel UTP kat.6 v trubkách</t>
  </si>
  <si>
    <t>12213654546</t>
  </si>
  <si>
    <t xml:space="preserve">Napájecí panel </t>
  </si>
  <si>
    <t>650617153R00</t>
  </si>
  <si>
    <t>Montáž napájecího panelu</t>
  </si>
  <si>
    <t>371201010R</t>
  </si>
  <si>
    <t>Patch panel 19"Patch panel 24xRj-45 Cat 5e UTP 1U</t>
  </si>
  <si>
    <t>M22KZK01</t>
  </si>
  <si>
    <t>Kryt zásuvky komunikační, s popisovým polem, s kovovým upevňovacím třmenem; b. bílá</t>
  </si>
  <si>
    <t>M21MN002T1</t>
  </si>
  <si>
    <t>Maska nosná s 2 otvorem pro 2 zásuvku RJ45; b. černá</t>
  </si>
  <si>
    <t>M21MN002T11</t>
  </si>
  <si>
    <t>Maska nosná s 1 otvorem pro 1 zásuvku RJ45; b. černá</t>
  </si>
  <si>
    <t>371205022R</t>
  </si>
  <si>
    <t>Modul RJ45, Cat6, nestíněný</t>
  </si>
  <si>
    <t>371205051R</t>
  </si>
  <si>
    <t>Krimpovací konektor RJ45, CAT6, UTP</t>
  </si>
  <si>
    <t>RTS 23/ II</t>
  </si>
  <si>
    <t>371201305R</t>
  </si>
  <si>
    <t xml:space="preserve">Kabel UTP, Cat6, drát 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</si>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</sst>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4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10"/>
      <color indexed="8"/>
      <name val="Arial CE"/>
      <charset val="238"/>
    </font>
    <font>
      <sz val="8"/>
      <name val="Arial CE"/>
      <charset val="238"/>
    </font>
    <font>
      <sz val="8"/>
      <color indexed="8"/>
      <name val="Arial CE"/>
      <charset val="238"/>
    </font>
    <font>
      <b/>
      <sz val="8"/>
      <name val="Arial CE"/>
      <charset val="238"/>
    </font>
    <font>
      <b/>
      <sz val="8"/>
      <color indexed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1" fontId="7" fillId="0" borderId="26" xfId="0" applyNumberFormat="1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 shrinkToFi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0" borderId="34" xfId="0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7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horizontal="center" vertical="center" wrapText="1"/>
    </xf>
    <xf numFmtId="3" fontId="7" fillId="0" borderId="35" xfId="0" applyNumberFormat="1" applyFont="1" applyBorder="1" applyAlignment="1">
      <alignment vertical="center" shrinkToFi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 shrinkToFit="1"/>
    </xf>
    <xf numFmtId="3" fontId="7" fillId="3" borderId="39" xfId="0" applyNumberFormat="1" applyFont="1" applyFill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0" fontId="17" fillId="5" borderId="21" xfId="0" applyFont="1" applyFill="1" applyBorder="1" applyAlignment="1">
      <alignment wrapText="1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" fontId="17" fillId="0" borderId="0" xfId="0" applyNumberFormat="1" applyFon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8" fillId="0" borderId="0" xfId="0" applyFont="1" applyBorder="1" applyAlignment="1">
      <alignment vertical="top"/>
    </xf>
    <xf numFmtId="49" fontId="18" fillId="0" borderId="0" xfId="0" applyNumberFormat="1" applyFont="1" applyBorder="1" applyAlignment="1">
      <alignment vertical="top"/>
    </xf>
    <xf numFmtId="164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49" fontId="19" fillId="0" borderId="0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shrinkToFit="1"/>
    </xf>
    <xf numFmtId="4" fontId="20" fillId="3" borderId="0" xfId="0" applyNumberFormat="1" applyFont="1" applyFill="1" applyBorder="1" applyAlignment="1">
      <alignment vertical="top" shrinkToFit="1"/>
    </xf>
    <xf numFmtId="0" fontId="20" fillId="3" borderId="29" xfId="0" applyFont="1" applyFill="1" applyBorder="1" applyAlignment="1">
      <alignment vertical="top"/>
    </xf>
    <xf numFmtId="49" fontId="20" fillId="3" borderId="18" xfId="0" applyNumberFormat="1" applyFont="1" applyFill="1" applyBorder="1" applyAlignment="1">
      <alignment vertical="top"/>
    </xf>
    <xf numFmtId="0" fontId="20" fillId="3" borderId="18" xfId="0" applyFont="1" applyFill="1" applyBorder="1" applyAlignment="1">
      <alignment horizontal="center" vertical="top" shrinkToFit="1"/>
    </xf>
    <xf numFmtId="164" fontId="20" fillId="3" borderId="18" xfId="0" applyNumberFormat="1" applyFont="1" applyFill="1" applyBorder="1" applyAlignment="1">
      <alignment vertical="top" shrinkToFit="1"/>
    </xf>
    <xf numFmtId="4" fontId="20" fillId="3" borderId="18" xfId="0" applyNumberFormat="1" applyFont="1" applyFill="1" applyBorder="1" applyAlignment="1">
      <alignment vertical="top" shrinkToFit="1"/>
    </xf>
    <xf numFmtId="49" fontId="21" fillId="3" borderId="18" xfId="0" applyNumberFormat="1" applyFont="1" applyFill="1" applyBorder="1" applyAlignment="1">
      <alignment vertical="top" shrinkToFit="1"/>
    </xf>
    <xf numFmtId="4" fontId="21" fillId="3" borderId="18" xfId="0" applyNumberFormat="1" applyFont="1" applyFill="1" applyBorder="1" applyAlignment="1">
      <alignment vertical="top" shrinkToFit="1"/>
    </xf>
    <xf numFmtId="4" fontId="20" fillId="3" borderId="40" xfId="0" applyNumberFormat="1" applyFont="1" applyFill="1" applyBorder="1" applyAlignment="1">
      <alignment vertical="top" shrinkToFit="1"/>
    </xf>
    <xf numFmtId="0" fontId="18" fillId="0" borderId="44" xfId="0" applyFont="1" applyBorder="1" applyAlignment="1">
      <alignment vertical="top"/>
    </xf>
    <xf numFmtId="49" fontId="18" fillId="0" borderId="45" xfId="0" applyNumberFormat="1" applyFont="1" applyBorder="1" applyAlignment="1">
      <alignment vertical="top"/>
    </xf>
    <xf numFmtId="0" fontId="18" fillId="0" borderId="45" xfId="0" applyFont="1" applyBorder="1" applyAlignment="1">
      <alignment horizontal="center" vertical="top" shrinkToFit="1"/>
    </xf>
    <xf numFmtId="164" fontId="18" fillId="0" borderId="45" xfId="0" applyNumberFormat="1" applyFont="1" applyBorder="1" applyAlignment="1">
      <alignment vertical="top" shrinkToFit="1"/>
    </xf>
    <xf numFmtId="4" fontId="18" fillId="4" borderId="45" xfId="0" applyNumberFormat="1" applyFont="1" applyFill="1" applyBorder="1" applyAlignment="1" applyProtection="1">
      <alignment vertical="top" shrinkToFit="1"/>
      <protection locked="0"/>
    </xf>
    <xf numFmtId="4" fontId="18" fillId="0" borderId="45" xfId="0" applyNumberFormat="1" applyFont="1" applyBorder="1" applyAlignment="1">
      <alignment vertical="top" shrinkToFit="1"/>
    </xf>
    <xf numFmtId="49" fontId="19" fillId="4" borderId="45" xfId="0" applyNumberFormat="1" applyFont="1" applyFill="1" applyBorder="1" applyAlignment="1" applyProtection="1">
      <alignment vertical="top" shrinkToFit="1"/>
      <protection locked="0"/>
    </xf>
    <xf numFmtId="4" fontId="19" fillId="0" borderId="45" xfId="0" applyNumberFormat="1" applyFont="1" applyBorder="1" applyAlignment="1">
      <alignment vertical="top" shrinkToFit="1"/>
    </xf>
    <xf numFmtId="4" fontId="18" fillId="0" borderId="46" xfId="0" applyNumberFormat="1" applyFont="1" applyBorder="1" applyAlignment="1">
      <alignment vertical="top" shrinkToFit="1"/>
    </xf>
    <xf numFmtId="4" fontId="18" fillId="0" borderId="0" xfId="0" applyNumberFormat="1" applyFont="1"/>
    <xf numFmtId="164" fontId="18" fillId="0" borderId="0" xfId="0" applyNumberFormat="1" applyFont="1"/>
    <xf numFmtId="0" fontId="18" fillId="0" borderId="0" xfId="0" applyFont="1"/>
    <xf numFmtId="0" fontId="18" fillId="0" borderId="41" xfId="0" applyFont="1" applyBorder="1" applyAlignment="1">
      <alignment vertical="top"/>
    </xf>
    <xf numFmtId="49" fontId="18" fillId="0" borderId="42" xfId="0" applyNumberFormat="1" applyFont="1" applyBorder="1" applyAlignment="1">
      <alignment vertical="top"/>
    </xf>
    <xf numFmtId="0" fontId="18" fillId="0" borderId="42" xfId="0" applyFont="1" applyBorder="1" applyAlignment="1">
      <alignment horizontal="center" vertical="top" shrinkToFit="1"/>
    </xf>
    <xf numFmtId="164" fontId="18" fillId="0" borderId="42" xfId="0" applyNumberFormat="1" applyFont="1" applyBorder="1" applyAlignment="1">
      <alignment vertical="top" shrinkToFit="1"/>
    </xf>
    <xf numFmtId="4" fontId="18" fillId="4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9" fontId="19" fillId="4" borderId="42" xfId="0" applyNumberFormat="1" applyFont="1" applyFill="1" applyBorder="1" applyAlignment="1" applyProtection="1">
      <alignment vertical="top" shrinkToFit="1"/>
      <protection locked="0"/>
    </xf>
    <xf numFmtId="4" fontId="19" fillId="0" borderId="42" xfId="0" applyNumberFormat="1" applyFont="1" applyBorder="1" applyAlignment="1">
      <alignment vertical="top" shrinkToFit="1"/>
    </xf>
    <xf numFmtId="4" fontId="18" fillId="0" borderId="43" xfId="0" applyNumberFormat="1" applyFont="1" applyBorder="1" applyAlignment="1">
      <alignment vertical="top" shrinkToFit="1"/>
    </xf>
    <xf numFmtId="0" fontId="23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 shrinkToFit="1"/>
    </xf>
    <xf numFmtId="49" fontId="20" fillId="3" borderId="18" xfId="0" applyNumberFormat="1" applyFont="1" applyFill="1" applyBorder="1" applyAlignment="1">
      <alignment horizontal="left" vertical="top" wrapText="1"/>
    </xf>
    <xf numFmtId="49" fontId="18" fillId="0" borderId="45" xfId="0" applyNumberFormat="1" applyFont="1" applyBorder="1" applyAlignment="1">
      <alignment horizontal="left" vertical="top" wrapText="1"/>
    </xf>
    <xf numFmtId="49" fontId="18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4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22" fillId="0" borderId="18" xfId="0" applyNumberFormat="1" applyFont="1" applyBorder="1" applyAlignment="1">
      <alignment horizontal="left" vertical="top" wrapText="1"/>
    </xf>
    <xf numFmtId="0" fontId="22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200" t="s">
        <v>41</v>
      </c>
      <c r="B2" s="200"/>
      <c r="C2" s="200"/>
      <c r="D2" s="200"/>
      <c r="E2" s="200"/>
      <c r="F2" s="200"/>
      <c r="G2" s="200"/>
    </row>
  </sheetData>
  <sheetProtection algorithmName="SHA-512" hashValue="LAeilK5TfzBKrYg7mfhKKU1NFWgleOXbTrr6YFSkVSa91EOpzNI7lQN7yOCl+6BbzqiXiqeuPaT77kXyhc/KOg==" saltValue="/VS/qDAphYYnQzwSCrnpQQ==" spinCount="100000" sheet="1" objects="1" scenarios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65"/>
  <sheetViews>
    <sheetView showGridLines="0" topLeftCell="B1" zoomScaleNormal="100" zoomScaleSheetLayoutView="75" workbookViewId="0">
      <selection activeCell="A15" sqref="A15:A2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6" t="s">
        <v>38</v>
      </c>
      <c r="B1" s="237" t="s">
        <v>4</v>
      </c>
      <c r="C1" s="238"/>
      <c r="D1" s="238"/>
      <c r="E1" s="238"/>
      <c r="F1" s="238"/>
      <c r="G1" s="238"/>
      <c r="H1" s="238"/>
      <c r="I1" s="238"/>
      <c r="J1" s="239"/>
    </row>
    <row r="2" spans="1:15" ht="36" customHeight="1" x14ac:dyDescent="0.2">
      <c r="A2" s="2"/>
      <c r="B2" s="75" t="s">
        <v>24</v>
      </c>
      <c r="C2" s="76"/>
      <c r="D2" s="77" t="s">
        <v>49</v>
      </c>
      <c r="E2" s="243" t="s">
        <v>50</v>
      </c>
      <c r="F2" s="244"/>
      <c r="G2" s="244"/>
      <c r="H2" s="244"/>
      <c r="I2" s="244"/>
      <c r="J2" s="245"/>
      <c r="O2" s="1"/>
    </row>
    <row r="3" spans="1:15" ht="27" customHeight="1" x14ac:dyDescent="0.2">
      <c r="A3" s="2"/>
      <c r="B3" s="78" t="s">
        <v>46</v>
      </c>
      <c r="C3" s="76"/>
      <c r="D3" s="79" t="s">
        <v>43</v>
      </c>
      <c r="E3" s="246" t="s">
        <v>45</v>
      </c>
      <c r="F3" s="247"/>
      <c r="G3" s="247"/>
      <c r="H3" s="247"/>
      <c r="I3" s="247"/>
      <c r="J3" s="248"/>
    </row>
    <row r="4" spans="1:15" ht="23.25" customHeight="1" x14ac:dyDescent="0.2">
      <c r="A4" s="72">
        <v>3327</v>
      </c>
      <c r="B4" s="80" t="s">
        <v>47</v>
      </c>
      <c r="C4" s="81"/>
      <c r="D4" s="82" t="s">
        <v>43</v>
      </c>
      <c r="E4" s="226" t="s">
        <v>44</v>
      </c>
      <c r="F4" s="227"/>
      <c r="G4" s="227"/>
      <c r="H4" s="227"/>
      <c r="I4" s="227"/>
      <c r="J4" s="228"/>
    </row>
    <row r="5" spans="1:15" ht="24" customHeight="1" x14ac:dyDescent="0.2">
      <c r="A5" s="2"/>
      <c r="B5" s="30" t="s">
        <v>23</v>
      </c>
      <c r="D5" s="231" t="s">
        <v>51</v>
      </c>
      <c r="E5" s="232"/>
      <c r="F5" s="232"/>
      <c r="G5" s="232"/>
      <c r="H5" s="18" t="s">
        <v>42</v>
      </c>
      <c r="I5" s="83" t="s">
        <v>55</v>
      </c>
      <c r="J5" s="8"/>
    </row>
    <row r="6" spans="1:15" ht="15.75" customHeight="1" x14ac:dyDescent="0.2">
      <c r="A6" s="2"/>
      <c r="B6" s="27"/>
      <c r="C6" s="52"/>
      <c r="D6" s="233" t="s">
        <v>52</v>
      </c>
      <c r="E6" s="234"/>
      <c r="F6" s="234"/>
      <c r="G6" s="234"/>
      <c r="H6" s="18" t="s">
        <v>36</v>
      </c>
      <c r="I6" s="83" t="s">
        <v>56</v>
      </c>
      <c r="J6" s="8"/>
    </row>
    <row r="7" spans="1:15" ht="15.75" customHeight="1" x14ac:dyDescent="0.2">
      <c r="A7" s="2"/>
      <c r="B7" s="28"/>
      <c r="C7" s="53"/>
      <c r="D7" s="73" t="s">
        <v>54</v>
      </c>
      <c r="E7" s="235" t="s">
        <v>53</v>
      </c>
      <c r="F7" s="236"/>
      <c r="G7" s="236"/>
      <c r="H7" s="23"/>
      <c r="I7" s="22"/>
      <c r="J7" s="33"/>
    </row>
    <row r="8" spans="1:15" ht="24" hidden="1" customHeight="1" x14ac:dyDescent="0.2">
      <c r="A8" s="2"/>
      <c r="B8" s="30" t="s">
        <v>21</v>
      </c>
      <c r="D8" s="74" t="s">
        <v>57</v>
      </c>
      <c r="H8" s="18" t="s">
        <v>42</v>
      </c>
      <c r="I8" s="83" t="s">
        <v>61</v>
      </c>
      <c r="J8" s="8"/>
    </row>
    <row r="9" spans="1:15" ht="15.75" hidden="1" customHeight="1" x14ac:dyDescent="0.2">
      <c r="A9" s="2"/>
      <c r="B9" s="2"/>
      <c r="D9" s="74" t="s">
        <v>58</v>
      </c>
      <c r="H9" s="18" t="s">
        <v>36</v>
      </c>
      <c r="I9" s="83" t="s">
        <v>62</v>
      </c>
      <c r="J9" s="8"/>
    </row>
    <row r="10" spans="1:15" ht="15.75" hidden="1" customHeight="1" x14ac:dyDescent="0.2">
      <c r="A10" s="2"/>
      <c r="B10" s="34"/>
      <c r="C10" s="53"/>
      <c r="D10" s="73" t="s">
        <v>60</v>
      </c>
      <c r="E10" s="84" t="s">
        <v>59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20</v>
      </c>
      <c r="D11" s="250"/>
      <c r="E11" s="250"/>
      <c r="F11" s="250"/>
      <c r="G11" s="250"/>
      <c r="H11" s="18" t="s">
        <v>42</v>
      </c>
      <c r="I11" s="86"/>
      <c r="J11" s="8"/>
    </row>
    <row r="12" spans="1:15" ht="15.75" customHeight="1" x14ac:dyDescent="0.2">
      <c r="A12" s="2"/>
      <c r="B12" s="27"/>
      <c r="C12" s="52"/>
      <c r="D12" s="225"/>
      <c r="E12" s="225"/>
      <c r="F12" s="225"/>
      <c r="G12" s="225"/>
      <c r="H12" s="18" t="s">
        <v>36</v>
      </c>
      <c r="I12" s="86"/>
      <c r="J12" s="8"/>
    </row>
    <row r="13" spans="1:15" ht="15.75" customHeight="1" x14ac:dyDescent="0.2">
      <c r="A13" s="2"/>
      <c r="B13" s="28"/>
      <c r="C13" s="53"/>
      <c r="D13" s="85"/>
      <c r="E13" s="229"/>
      <c r="F13" s="230"/>
      <c r="G13" s="230"/>
      <c r="H13" s="19"/>
      <c r="I13" s="22"/>
      <c r="J13" s="33"/>
    </row>
    <row r="14" spans="1:15" ht="24" customHeight="1" x14ac:dyDescent="0.2">
      <c r="A14" s="2"/>
      <c r="B14" s="42" t="s">
        <v>22</v>
      </c>
      <c r="C14" s="54"/>
      <c r="D14" s="55" t="s">
        <v>48</v>
      </c>
      <c r="E14" s="56"/>
      <c r="F14" s="43"/>
      <c r="G14" s="43"/>
      <c r="H14" s="44"/>
      <c r="I14" s="43"/>
      <c r="J14" s="45"/>
    </row>
    <row r="15" spans="1:15" ht="32.25" hidden="1" customHeight="1" x14ac:dyDescent="0.2">
      <c r="A15" s="2"/>
      <c r="B15" s="34" t="s">
        <v>34</v>
      </c>
      <c r="C15" s="57"/>
      <c r="D15" s="51"/>
      <c r="E15" s="249" t="s">
        <v>32</v>
      </c>
      <c r="F15" s="249"/>
      <c r="G15" s="251" t="s">
        <v>33</v>
      </c>
      <c r="H15" s="251"/>
      <c r="I15" s="251" t="s">
        <v>31</v>
      </c>
      <c r="J15" s="252"/>
    </row>
    <row r="16" spans="1:15" ht="23.25" hidden="1" customHeight="1" x14ac:dyDescent="0.2">
      <c r="A16" s="2"/>
      <c r="B16" s="37" t="s">
        <v>26</v>
      </c>
      <c r="C16" s="58"/>
      <c r="D16" s="59"/>
      <c r="E16" s="214"/>
      <c r="F16" s="215"/>
      <c r="G16" s="214"/>
      <c r="H16" s="215"/>
      <c r="I16" s="214"/>
      <c r="J16" s="216"/>
    </row>
    <row r="17" spans="1:10" ht="23.25" hidden="1" customHeight="1" x14ac:dyDescent="0.2">
      <c r="A17" s="2"/>
      <c r="B17" s="37" t="s">
        <v>27</v>
      </c>
      <c r="C17" s="58"/>
      <c r="D17" s="59"/>
      <c r="E17" s="214"/>
      <c r="F17" s="215"/>
      <c r="G17" s="214"/>
      <c r="H17" s="215"/>
      <c r="I17" s="214"/>
      <c r="J17" s="216"/>
    </row>
    <row r="18" spans="1:10" ht="23.25" hidden="1" customHeight="1" x14ac:dyDescent="0.2">
      <c r="A18" s="2"/>
      <c r="B18" s="37" t="s">
        <v>28</v>
      </c>
      <c r="C18" s="58"/>
      <c r="D18" s="59"/>
      <c r="E18" s="214"/>
      <c r="F18" s="215"/>
      <c r="G18" s="214"/>
      <c r="H18" s="215"/>
      <c r="I18" s="214"/>
      <c r="J18" s="216"/>
    </row>
    <row r="19" spans="1:10" ht="23.25" hidden="1" customHeight="1" x14ac:dyDescent="0.2">
      <c r="A19" s="2"/>
      <c r="B19" s="37" t="s">
        <v>29</v>
      </c>
      <c r="C19" s="58"/>
      <c r="D19" s="59"/>
      <c r="E19" s="214"/>
      <c r="F19" s="215"/>
      <c r="G19" s="214"/>
      <c r="H19" s="215"/>
      <c r="I19" s="214"/>
      <c r="J19" s="216"/>
    </row>
    <row r="20" spans="1:10" ht="23.25" hidden="1" customHeight="1" x14ac:dyDescent="0.2">
      <c r="A20" s="2"/>
      <c r="B20" s="37" t="s">
        <v>30</v>
      </c>
      <c r="C20" s="58"/>
      <c r="D20" s="59"/>
      <c r="E20" s="214"/>
      <c r="F20" s="215"/>
      <c r="G20" s="214"/>
      <c r="H20" s="215"/>
      <c r="I20" s="214"/>
      <c r="J20" s="216"/>
    </row>
    <row r="21" spans="1:10" ht="23.25" hidden="1" customHeight="1" x14ac:dyDescent="0.2">
      <c r="A21" s="2"/>
      <c r="B21" s="47" t="s">
        <v>31</v>
      </c>
      <c r="C21" s="60"/>
      <c r="D21" s="61"/>
      <c r="E21" s="217">
        <f>SUM(E16:F20)</f>
        <v>0</v>
      </c>
      <c r="F21" s="253"/>
      <c r="G21" s="217">
        <f>SUM(G16:H20)</f>
        <v>0</v>
      </c>
      <c r="H21" s="253"/>
      <c r="I21" s="217">
        <f>SUM(I16:J20)</f>
        <v>0</v>
      </c>
      <c r="J21" s="218"/>
    </row>
    <row r="22" spans="1:10" ht="33" customHeight="1" x14ac:dyDescent="0.2">
      <c r="A22" s="2"/>
      <c r="B22" s="41" t="s">
        <v>35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13</v>
      </c>
      <c r="C23" s="58"/>
      <c r="D23" s="59"/>
      <c r="E23" s="63">
        <v>12</v>
      </c>
      <c r="F23" s="38" t="s">
        <v>0</v>
      </c>
      <c r="G23" s="212">
        <f>ZakladDPHSniVypocet</f>
        <v>0</v>
      </c>
      <c r="H23" s="213"/>
      <c r="I23" s="213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14</v>
      </c>
      <c r="C24" s="58"/>
      <c r="D24" s="59"/>
      <c r="E24" s="63">
        <f>SazbaDPH1</f>
        <v>12</v>
      </c>
      <c r="F24" s="38" t="s">
        <v>0</v>
      </c>
      <c r="G24" s="210">
        <f>A23</f>
        <v>0</v>
      </c>
      <c r="H24" s="211"/>
      <c r="I24" s="211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15</v>
      </c>
      <c r="C25" s="58"/>
      <c r="D25" s="59"/>
      <c r="E25" s="63">
        <v>21</v>
      </c>
      <c r="F25" s="38" t="s">
        <v>0</v>
      </c>
      <c r="G25" s="212">
        <f>ZakladDPHZaklVypocet</f>
        <v>0</v>
      </c>
      <c r="H25" s="213"/>
      <c r="I25" s="213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16</v>
      </c>
      <c r="C26" s="64"/>
      <c r="D26" s="51"/>
      <c r="E26" s="65">
        <f>SazbaDPH2</f>
        <v>21</v>
      </c>
      <c r="F26" s="29" t="s">
        <v>0</v>
      </c>
      <c r="G26" s="240">
        <f>A25</f>
        <v>0</v>
      </c>
      <c r="H26" s="241"/>
      <c r="I26" s="241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5</v>
      </c>
      <c r="C27" s="66"/>
      <c r="D27" s="67"/>
      <c r="E27" s="66"/>
      <c r="F27" s="16"/>
      <c r="G27" s="242">
        <f>CenaCelkem-(ZakladDPHSni+DPHSni+ZakladDPHZakl+DPHZakl)</f>
        <v>0</v>
      </c>
      <c r="H27" s="242"/>
      <c r="I27" s="242"/>
      <c r="J27" s="40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20">
        <f>ZakladDPHSniVypocet+ZakladDPHZaklVypocet</f>
        <v>0</v>
      </c>
      <c r="H28" s="220"/>
      <c r="I28" s="220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219">
        <f>A27</f>
        <v>0</v>
      </c>
      <c r="H29" s="219"/>
      <c r="I29" s="219"/>
      <c r="J29" s="119" t="s">
        <v>65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12</v>
      </c>
      <c r="D32" s="69"/>
      <c r="E32" s="69"/>
      <c r="F32" s="15" t="s">
        <v>11</v>
      </c>
      <c r="G32" s="25"/>
      <c r="H32" s="26"/>
      <c r="I32" s="25"/>
      <c r="J32" s="9"/>
    </row>
    <row r="33" spans="1:52" ht="47.25" customHeight="1" x14ac:dyDescent="0.2">
      <c r="A33" s="2"/>
      <c r="B33" s="2"/>
      <c r="J33" s="9"/>
    </row>
    <row r="34" spans="1:52" s="21" customFormat="1" ht="18.75" customHeight="1" x14ac:dyDescent="0.2">
      <c r="A34" s="20"/>
      <c r="B34" s="20"/>
      <c r="C34" s="70"/>
      <c r="D34" s="221"/>
      <c r="E34" s="222"/>
      <c r="G34" s="223"/>
      <c r="H34" s="224"/>
      <c r="I34" s="224"/>
      <c r="J34" s="24"/>
    </row>
    <row r="35" spans="1:52" ht="12.75" customHeight="1" x14ac:dyDescent="0.2">
      <c r="A35" s="2"/>
      <c r="B35" s="2"/>
      <c r="D35" s="209" t="s">
        <v>2</v>
      </c>
      <c r="E35" s="209"/>
      <c r="H35" s="10" t="s">
        <v>3</v>
      </c>
      <c r="J35" s="9"/>
    </row>
    <row r="36" spans="1:52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52" ht="27" hidden="1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52" ht="25.5" hidden="1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52" ht="25.5" hidden="1" customHeight="1" x14ac:dyDescent="0.2">
      <c r="A39" s="88">
        <v>1</v>
      </c>
      <c r="B39" s="98" t="s">
        <v>63</v>
      </c>
      <c r="C39" s="204"/>
      <c r="D39" s="204"/>
      <c r="E39" s="204"/>
      <c r="F39" s="99">
        <f>'01 01 Pol'!AE168</f>
        <v>0</v>
      </c>
      <c r="G39" s="100">
        <f>'01 01 Pol'!AF168</f>
        <v>0</v>
      </c>
      <c r="H39" s="101">
        <f>(F39*SazbaDPH1/100)+(G39*SazbaDPH2/100)</f>
        <v>0</v>
      </c>
      <c r="I39" s="101">
        <f>F39+G39+H39</f>
        <v>0</v>
      </c>
      <c r="J39" s="102" t="str">
        <f>IF(_xlfn.SINGLE(CenaCelkemVypocet)=0,"",I39/_xlfn.SINGLE(CenaCelkemVypocet)*100)</f>
        <v/>
      </c>
    </row>
    <row r="40" spans="1:52" ht="25.5" hidden="1" customHeight="1" x14ac:dyDescent="0.2">
      <c r="A40" s="88">
        <v>2</v>
      </c>
      <c r="B40" s="103" t="s">
        <v>43</v>
      </c>
      <c r="C40" s="205" t="s">
        <v>45</v>
      </c>
      <c r="D40" s="205"/>
      <c r="E40" s="205"/>
      <c r="F40" s="104">
        <f>'01 01 Pol'!AE168</f>
        <v>0</v>
      </c>
      <c r="G40" s="105">
        <f>'01 01 Pol'!AF168</f>
        <v>0</v>
      </c>
      <c r="H40" s="105">
        <f>(F40*SazbaDPH1/100)+(G40*SazbaDPH2/100)</f>
        <v>0</v>
      </c>
      <c r="I40" s="105">
        <f>F40+G40+H40</f>
        <v>0</v>
      </c>
      <c r="J40" s="106" t="str">
        <f>IF(_xlfn.SINGLE(CenaCelkemVypocet)=0,"",I40/_xlfn.SINGLE(CenaCelkemVypocet)*100)</f>
        <v/>
      </c>
    </row>
    <row r="41" spans="1:52" ht="25.5" hidden="1" customHeight="1" x14ac:dyDescent="0.2">
      <c r="A41" s="88">
        <v>3</v>
      </c>
      <c r="B41" s="107" t="s">
        <v>43</v>
      </c>
      <c r="C41" s="204" t="s">
        <v>44</v>
      </c>
      <c r="D41" s="204"/>
      <c r="E41" s="204"/>
      <c r="F41" s="108">
        <f>'01 01 Pol'!AE168</f>
        <v>0</v>
      </c>
      <c r="G41" s="101">
        <f>'01 01 Pol'!AF168</f>
        <v>0</v>
      </c>
      <c r="H41" s="101">
        <f>(F41*SazbaDPH1/100)+(G41*SazbaDPH2/100)</f>
        <v>0</v>
      </c>
      <c r="I41" s="101">
        <f>F41+G41+H41</f>
        <v>0</v>
      </c>
      <c r="J41" s="102" t="str">
        <f>IF(_xlfn.SINGLE(CenaCelkemVypocet)=0,"",I41/_xlfn.SINGLE(CenaCelkemVypocet)*100)</f>
        <v/>
      </c>
    </row>
    <row r="42" spans="1:52" ht="25.5" hidden="1" customHeight="1" x14ac:dyDescent="0.2">
      <c r="A42" s="88"/>
      <c r="B42" s="206" t="s">
        <v>64</v>
      </c>
      <c r="C42" s="207"/>
      <c r="D42" s="207"/>
      <c r="E42" s="208"/>
      <c r="F42" s="109">
        <f>SUMIF(A39:A41,"=1",F39:F41)</f>
        <v>0</v>
      </c>
      <c r="G42" s="110">
        <f>SUMIF(A39:A41,"=1",G39:G41)</f>
        <v>0</v>
      </c>
      <c r="H42" s="110">
        <f>SUMIF(A39:A41,"=1",H39:H41)</f>
        <v>0</v>
      </c>
      <c r="I42" s="110">
        <f>SUMIF(A39:A41,"=1",I39:I41)</f>
        <v>0</v>
      </c>
      <c r="J42" s="111">
        <f>SUMIF(A39:A41,"=1",J39:J41)</f>
        <v>0</v>
      </c>
    </row>
    <row r="44" spans="1:52" x14ac:dyDescent="0.2">
      <c r="A44" t="s">
        <v>66</v>
      </c>
      <c r="B44" t="s">
        <v>67</v>
      </c>
    </row>
    <row r="45" spans="1:52" x14ac:dyDescent="0.2">
      <c r="B45" s="203" t="s">
        <v>68</v>
      </c>
      <c r="C45" s="203"/>
      <c r="D45" s="203"/>
      <c r="E45" s="203"/>
      <c r="F45" s="203"/>
      <c r="G45" s="203"/>
      <c r="H45" s="203"/>
      <c r="I45" s="203"/>
      <c r="J45" s="203"/>
      <c r="AZ45" s="120" t="str">
        <f>B45</f>
        <v>Předměntem rozpočtu nejsou aktivní prvky strukturované kabeláže.</v>
      </c>
    </row>
    <row r="46" spans="1:52" x14ac:dyDescent="0.2">
      <c r="B46" s="203" t="s">
        <v>69</v>
      </c>
      <c r="C46" s="203"/>
      <c r="D46" s="203"/>
      <c r="E46" s="203"/>
      <c r="F46" s="203"/>
      <c r="G46" s="203"/>
      <c r="H46" s="203"/>
      <c r="I46" s="203"/>
      <c r="J46" s="203"/>
      <c r="AZ46" s="120" t="str">
        <f>B46</f>
        <v>Předmětem rozpočtu nejsou stavební úpravy a zapravení po montáži elektroinstalací.</v>
      </c>
    </row>
    <row r="47" spans="1:52" x14ac:dyDescent="0.2">
      <c r="A47" t="s">
        <v>70</v>
      </c>
      <c r="B47" t="s">
        <v>71</v>
      </c>
    </row>
    <row r="48" spans="1:52" ht="25.5" x14ac:dyDescent="0.2">
      <c r="B48" s="203" t="s">
        <v>72</v>
      </c>
      <c r="C48" s="203"/>
      <c r="D48" s="203"/>
      <c r="E48" s="203"/>
      <c r="F48" s="203"/>
      <c r="G48" s="203"/>
      <c r="H48" s="203"/>
      <c r="I48" s="203"/>
      <c r="J48" s="203"/>
      <c r="AZ48" s="120" t="str">
        <f>B48</f>
        <v>Rozvaděče VZT a MaR není předměntem tohoto rozpočtu. Jsou předmětem dodávky dodavatele VZT. Předmětem tohoto rozpočtu je napájení rozvaděče VZT.</v>
      </c>
    </row>
    <row r="49" spans="1:10" x14ac:dyDescent="0.2">
      <c r="A49" t="s">
        <v>73</v>
      </c>
      <c r="B49" t="s">
        <v>74</v>
      </c>
    </row>
    <row r="52" spans="1:10" ht="15.75" x14ac:dyDescent="0.25">
      <c r="B52" s="121" t="s">
        <v>75</v>
      </c>
    </row>
    <row r="54" spans="1:10" ht="25.5" customHeight="1" x14ac:dyDescent="0.2">
      <c r="A54" s="123"/>
      <c r="B54" s="126" t="s">
        <v>18</v>
      </c>
      <c r="C54" s="127"/>
      <c r="D54" s="127" t="s">
        <v>6</v>
      </c>
      <c r="E54" s="127"/>
      <c r="F54" s="127"/>
      <c r="G54" s="128"/>
      <c r="H54" s="128"/>
      <c r="I54" s="128" t="s">
        <v>31</v>
      </c>
      <c r="J54" s="129" t="s">
        <v>0</v>
      </c>
    </row>
    <row r="55" spans="1:10" ht="25.5" customHeight="1" x14ac:dyDescent="0.2">
      <c r="A55" s="124">
        <v>0</v>
      </c>
      <c r="B55" s="130" t="s">
        <v>76</v>
      </c>
      <c r="C55" s="131"/>
      <c r="D55" s="201" t="s">
        <v>77</v>
      </c>
      <c r="E55" s="201"/>
      <c r="F55" s="202"/>
      <c r="G55" s="135"/>
      <c r="H55" s="135"/>
      <c r="I55" s="135">
        <f>'01 01 Pol'!G8</f>
        <v>0</v>
      </c>
      <c r="J55" s="136" t="str">
        <f>IF(_xlfn.SINGLE(CenaCelkemUzivDily)=0,"",I55/_xlfn.SINGLE(CenaCelkemUzivDily)*100)</f>
        <v/>
      </c>
    </row>
    <row r="56" spans="1:10" ht="25.5" customHeight="1" x14ac:dyDescent="0.2">
      <c r="A56" s="124">
        <v>1</v>
      </c>
      <c r="B56" s="130" t="s">
        <v>78</v>
      </c>
      <c r="C56" s="131"/>
      <c r="D56" s="201" t="s">
        <v>33</v>
      </c>
      <c r="E56" s="201"/>
      <c r="F56" s="202"/>
      <c r="G56" s="135"/>
      <c r="H56" s="135"/>
      <c r="I56" s="135">
        <f>'01 01 Pol'!G9</f>
        <v>0</v>
      </c>
      <c r="J56" s="136" t="str">
        <f>IF(_xlfn.SINGLE(CenaCelkemUzivDily)=0,"",I56/_xlfn.SINGLE(CenaCelkemUzivDily)*100)</f>
        <v/>
      </c>
    </row>
    <row r="57" spans="1:10" ht="25.5" customHeight="1" x14ac:dyDescent="0.2">
      <c r="A57" s="124">
        <v>1</v>
      </c>
      <c r="B57" s="130" t="s">
        <v>79</v>
      </c>
      <c r="C57" s="131"/>
      <c r="D57" s="201" t="s">
        <v>80</v>
      </c>
      <c r="E57" s="201"/>
      <c r="F57" s="202"/>
      <c r="G57" s="135"/>
      <c r="H57" s="135"/>
      <c r="I57" s="135">
        <f>'01 01 Pol'!G55</f>
        <v>0</v>
      </c>
      <c r="J57" s="136" t="str">
        <f>IF(_xlfn.SINGLE(CenaCelkemUzivDily)=0,"",I57/_xlfn.SINGLE(CenaCelkemUzivDily)*100)</f>
        <v/>
      </c>
    </row>
    <row r="58" spans="1:10" ht="25.5" customHeight="1" x14ac:dyDescent="0.2">
      <c r="A58" s="124">
        <v>1</v>
      </c>
      <c r="B58" s="130" t="s">
        <v>81</v>
      </c>
      <c r="C58" s="131"/>
      <c r="D58" s="201" t="s">
        <v>82</v>
      </c>
      <c r="E58" s="201"/>
      <c r="F58" s="202"/>
      <c r="G58" s="135"/>
      <c r="H58" s="135"/>
      <c r="I58" s="135">
        <f>'01 01 Pol'!G138</f>
        <v>0</v>
      </c>
      <c r="J58" s="136" t="str">
        <f>IF(_xlfn.SINGLE(CenaCelkemUzivDily)=0,"",I58/_xlfn.SINGLE(CenaCelkemUzivDily)*100)</f>
        <v/>
      </c>
    </row>
    <row r="59" spans="1:10" ht="25.5" customHeight="1" x14ac:dyDescent="0.2">
      <c r="A59" s="124">
        <v>0</v>
      </c>
      <c r="B59" s="130" t="s">
        <v>83</v>
      </c>
      <c r="C59" s="131"/>
      <c r="D59" s="201" t="s">
        <v>84</v>
      </c>
      <c r="E59" s="201"/>
      <c r="F59" s="202"/>
      <c r="G59" s="135"/>
      <c r="H59" s="135"/>
      <c r="I59" s="135">
        <f>'01 01 Pol'!G145</f>
        <v>0</v>
      </c>
      <c r="J59" s="136" t="str">
        <f>IF(_xlfn.SINGLE(CenaCelkemUzivDily)=0,"",I59/_xlfn.SINGLE(CenaCelkemUzivDily)*100)</f>
        <v/>
      </c>
    </row>
    <row r="60" spans="1:10" ht="25.5" customHeight="1" x14ac:dyDescent="0.2">
      <c r="A60" s="124">
        <v>1</v>
      </c>
      <c r="B60" s="130" t="s">
        <v>85</v>
      </c>
      <c r="C60" s="131"/>
      <c r="D60" s="201" t="s">
        <v>33</v>
      </c>
      <c r="E60" s="201"/>
      <c r="F60" s="202"/>
      <c r="G60" s="135"/>
      <c r="H60" s="135"/>
      <c r="I60" s="135">
        <f>'01 01 Pol'!G146</f>
        <v>0</v>
      </c>
      <c r="J60" s="136" t="str">
        <f>IF(_xlfn.SINGLE(CenaCelkemUzivDily)=0,"",I60/_xlfn.SINGLE(CenaCelkemUzivDily)*100)</f>
        <v/>
      </c>
    </row>
    <row r="61" spans="1:10" ht="25.5" customHeight="1" x14ac:dyDescent="0.2">
      <c r="A61" s="124">
        <v>1</v>
      </c>
      <c r="B61" s="130" t="s">
        <v>86</v>
      </c>
      <c r="C61" s="131"/>
      <c r="D61" s="201" t="s">
        <v>80</v>
      </c>
      <c r="E61" s="201"/>
      <c r="F61" s="202"/>
      <c r="G61" s="135"/>
      <c r="H61" s="135"/>
      <c r="I61" s="135">
        <f>'01 01 Pol'!G157</f>
        <v>0</v>
      </c>
      <c r="J61" s="136" t="str">
        <f>IF(_xlfn.SINGLE(CenaCelkemUzivDily)=0,"",I61/_xlfn.SINGLE(CenaCelkemUzivDily)*100)</f>
        <v/>
      </c>
    </row>
    <row r="62" spans="1:10" ht="25.5" customHeight="1" x14ac:dyDescent="0.2">
      <c r="A62" s="125"/>
      <c r="B62" s="132" t="s">
        <v>1</v>
      </c>
      <c r="C62" s="133"/>
      <c r="D62" s="133"/>
      <c r="E62" s="133"/>
      <c r="F62" s="134"/>
      <c r="G62" s="137"/>
      <c r="H62" s="137"/>
      <c r="I62" s="137">
        <f>SUMIF(A55:A61,"=0",I55:I61)</f>
        <v>0</v>
      </c>
      <c r="J62" s="138">
        <f>SUMIF(A55:A61,"=0",J55:J61)</f>
        <v>0</v>
      </c>
    </row>
    <row r="63" spans="1:10" x14ac:dyDescent="0.2">
      <c r="G63" s="87"/>
      <c r="H63" s="87"/>
      <c r="I63" s="87"/>
      <c r="J63" s="87"/>
    </row>
    <row r="64" spans="1:10" x14ac:dyDescent="0.2">
      <c r="G64" s="87"/>
      <c r="H64" s="87"/>
      <c r="I64" s="87"/>
      <c r="J64" s="87"/>
    </row>
    <row r="65" spans="7:10" x14ac:dyDescent="0.2">
      <c r="G65" s="87"/>
      <c r="H65" s="87"/>
      <c r="I65" s="87"/>
      <c r="J65" s="87"/>
    </row>
  </sheetData>
  <sheetProtection algorithmName="SHA-512" hashValue="uFMRAeG4P2iRpX4MMZo8gds05bvwswdAI4pwKpMbE2PcAqGHPZ2s54OuGUoya95NZOaJ/vhJPNjVRmLDFfmTLA==" saltValue="QImoaOlRnZ2L7lEGJg5hpg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B45:J45"/>
    <mergeCell ref="D58:F58"/>
    <mergeCell ref="D59:F59"/>
    <mergeCell ref="D60:F60"/>
    <mergeCell ref="D61:F61"/>
    <mergeCell ref="B46:J46"/>
    <mergeCell ref="B48:J48"/>
    <mergeCell ref="D55:F55"/>
    <mergeCell ref="D56:F56"/>
    <mergeCell ref="D57:F5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4" t="s">
        <v>7</v>
      </c>
      <c r="B1" s="254"/>
      <c r="C1" s="255"/>
      <c r="D1" s="254"/>
      <c r="E1" s="254"/>
      <c r="F1" s="254"/>
      <c r="G1" s="254"/>
    </row>
    <row r="2" spans="1:7" ht="24.95" customHeight="1" x14ac:dyDescent="0.2">
      <c r="A2" s="49" t="s">
        <v>8</v>
      </c>
      <c r="B2" s="48"/>
      <c r="C2" s="256"/>
      <c r="D2" s="256"/>
      <c r="E2" s="256"/>
      <c r="F2" s="256"/>
      <c r="G2" s="257"/>
    </row>
    <row r="3" spans="1:7" ht="24.95" customHeight="1" x14ac:dyDescent="0.2">
      <c r="A3" s="49" t="s">
        <v>9</v>
      </c>
      <c r="B3" s="48"/>
      <c r="C3" s="256"/>
      <c r="D3" s="256"/>
      <c r="E3" s="256"/>
      <c r="F3" s="256"/>
      <c r="G3" s="257"/>
    </row>
    <row r="4" spans="1:7" ht="24.95" customHeight="1" x14ac:dyDescent="0.2">
      <c r="A4" s="49" t="s">
        <v>10</v>
      </c>
      <c r="B4" s="48"/>
      <c r="C4" s="256"/>
      <c r="D4" s="256"/>
      <c r="E4" s="256"/>
      <c r="F4" s="256"/>
      <c r="G4" s="257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F26" sqref="F26"/>
    </sheetView>
  </sheetViews>
  <sheetFormatPr defaultRowHeight="12.75" outlineLevelRow="3" x14ac:dyDescent="0.2"/>
  <cols>
    <col min="1" max="1" width="3.42578125" customWidth="1"/>
    <col min="2" max="2" width="9.710937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41" width="0" hidden="1" customWidth="1"/>
    <col min="53" max="53" width="73.7109375" customWidth="1"/>
  </cols>
  <sheetData>
    <row r="1" spans="1:60" ht="15.75" customHeight="1" x14ac:dyDescent="0.25">
      <c r="A1" s="258" t="s">
        <v>7</v>
      </c>
      <c r="B1" s="258"/>
      <c r="C1" s="258"/>
      <c r="D1" s="258"/>
      <c r="E1" s="258"/>
      <c r="F1" s="258"/>
      <c r="G1" s="258"/>
      <c r="H1" s="147"/>
      <c r="I1" s="147"/>
      <c r="AG1" t="s">
        <v>87</v>
      </c>
    </row>
    <row r="2" spans="1:60" ht="24.95" customHeight="1" x14ac:dyDescent="0.2">
      <c r="A2" s="139" t="s">
        <v>8</v>
      </c>
      <c r="B2" s="48" t="s">
        <v>49</v>
      </c>
      <c r="C2" s="259" t="s">
        <v>50</v>
      </c>
      <c r="D2" s="260"/>
      <c r="E2" s="260"/>
      <c r="F2" s="260"/>
      <c r="G2" s="261"/>
      <c r="H2" s="147"/>
      <c r="I2" s="147"/>
      <c r="AG2" t="s">
        <v>88</v>
      </c>
    </row>
    <row r="3" spans="1:60" ht="24.95" customHeight="1" x14ac:dyDescent="0.2">
      <c r="A3" s="139" t="s">
        <v>9</v>
      </c>
      <c r="B3" s="48" t="s">
        <v>43</v>
      </c>
      <c r="C3" s="259" t="s">
        <v>45</v>
      </c>
      <c r="D3" s="260"/>
      <c r="E3" s="260"/>
      <c r="F3" s="260"/>
      <c r="G3" s="261"/>
      <c r="H3" s="147"/>
      <c r="I3" s="147"/>
      <c r="AC3" s="122" t="s">
        <v>88</v>
      </c>
      <c r="AG3" t="s">
        <v>89</v>
      </c>
    </row>
    <row r="4" spans="1:60" ht="24.95" customHeight="1" x14ac:dyDescent="0.2">
      <c r="A4" s="140" t="s">
        <v>10</v>
      </c>
      <c r="B4" s="141" t="s">
        <v>43</v>
      </c>
      <c r="C4" s="262" t="s">
        <v>44</v>
      </c>
      <c r="D4" s="263"/>
      <c r="E4" s="263"/>
      <c r="F4" s="263"/>
      <c r="G4" s="264"/>
      <c r="H4" s="147"/>
      <c r="I4" s="147"/>
      <c r="AG4" t="s">
        <v>90</v>
      </c>
    </row>
    <row r="5" spans="1:60" x14ac:dyDescent="0.2">
      <c r="D5" s="10"/>
      <c r="H5" s="147"/>
      <c r="I5" s="147"/>
    </row>
    <row r="6" spans="1:60" ht="38.25" x14ac:dyDescent="0.2">
      <c r="A6" s="143" t="s">
        <v>91</v>
      </c>
      <c r="B6" s="145" t="s">
        <v>92</v>
      </c>
      <c r="C6" s="145" t="s">
        <v>93</v>
      </c>
      <c r="D6" s="144" t="s">
        <v>94</v>
      </c>
      <c r="E6" s="143" t="s">
        <v>95</v>
      </c>
      <c r="F6" s="142" t="s">
        <v>96</v>
      </c>
      <c r="G6" s="143" t="s">
        <v>31</v>
      </c>
      <c r="H6" s="148" t="s">
        <v>32</v>
      </c>
      <c r="I6" s="148" t="s">
        <v>97</v>
      </c>
      <c r="J6" s="146" t="s">
        <v>33</v>
      </c>
      <c r="K6" s="146" t="s">
        <v>98</v>
      </c>
      <c r="L6" s="146" t="s">
        <v>99</v>
      </c>
      <c r="M6" s="146" t="s">
        <v>100</v>
      </c>
      <c r="N6" s="146" t="s">
        <v>101</v>
      </c>
      <c r="O6" s="146" t="s">
        <v>102</v>
      </c>
      <c r="P6" s="146" t="s">
        <v>103</v>
      </c>
      <c r="Q6" s="146" t="s">
        <v>104</v>
      </c>
      <c r="R6" s="146" t="s">
        <v>105</v>
      </c>
      <c r="S6" s="146" t="s">
        <v>106</v>
      </c>
      <c r="T6" s="146" t="s">
        <v>107</v>
      </c>
      <c r="U6" s="146" t="s">
        <v>108</v>
      </c>
      <c r="V6" s="146" t="s">
        <v>109</v>
      </c>
      <c r="W6" s="146" t="s">
        <v>110</v>
      </c>
      <c r="X6" s="146" t="s">
        <v>111</v>
      </c>
      <c r="Y6" s="146" t="s">
        <v>112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1"/>
      <c r="I7" s="151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3" t="s">
        <v>113</v>
      </c>
      <c r="B8" s="164" t="s">
        <v>76</v>
      </c>
      <c r="C8" s="194" t="s">
        <v>77</v>
      </c>
      <c r="D8" s="165"/>
      <c r="E8" s="166"/>
      <c r="F8" s="167"/>
      <c r="G8" s="167">
        <f>SUM(AF9:AF144)</f>
        <v>0</v>
      </c>
      <c r="H8" s="168"/>
      <c r="I8" s="169">
        <f>SUM(Z9:Z144)</f>
        <v>0</v>
      </c>
      <c r="J8" s="167"/>
      <c r="K8" s="167">
        <f>SUM(AA9:AA144)</f>
        <v>0</v>
      </c>
      <c r="L8" s="167"/>
      <c r="M8" s="167">
        <f>SUM(AB9:AB144)</f>
        <v>0</v>
      </c>
      <c r="N8" s="166"/>
      <c r="O8" s="166">
        <f>SUM(AC9:AC144)</f>
        <v>0.45000000000000012</v>
      </c>
      <c r="P8" s="166"/>
      <c r="Q8" s="166">
        <f>SUM(AD9:AD144)</f>
        <v>0.51</v>
      </c>
      <c r="R8" s="167"/>
      <c r="S8" s="167"/>
      <c r="T8" s="170"/>
      <c r="U8" s="162"/>
      <c r="V8" s="162">
        <f>SUM(AE9:AE144)</f>
        <v>239.07999999999998</v>
      </c>
      <c r="W8" s="162"/>
      <c r="X8" s="162"/>
      <c r="Y8" s="162"/>
      <c r="AG8" t="s">
        <v>114</v>
      </c>
    </row>
    <row r="9" spans="1:60" outlineLevel="1" x14ac:dyDescent="0.2">
      <c r="A9" s="163" t="s">
        <v>113</v>
      </c>
      <c r="B9" s="164" t="s">
        <v>78</v>
      </c>
      <c r="C9" s="194" t="s">
        <v>33</v>
      </c>
      <c r="D9" s="165"/>
      <c r="E9" s="166"/>
      <c r="F9" s="167"/>
      <c r="G9" s="167">
        <f>SUM(AF10:AF54)</f>
        <v>0</v>
      </c>
      <c r="H9" s="168"/>
      <c r="I9" s="169">
        <f>SUM(Z10:Z54)</f>
        <v>0</v>
      </c>
      <c r="J9" s="167"/>
      <c r="K9" s="167">
        <f>SUM(AA10:AA54)</f>
        <v>0</v>
      </c>
      <c r="L9" s="167"/>
      <c r="M9" s="167">
        <f>SUM(AB10:AB54)</f>
        <v>0</v>
      </c>
      <c r="N9" s="166"/>
      <c r="O9" s="166">
        <f>SUM(AC10:AC54)</f>
        <v>0.08</v>
      </c>
      <c r="P9" s="166"/>
      <c r="Q9" s="166">
        <f>SUM(AD10:AD54)</f>
        <v>0.51</v>
      </c>
      <c r="R9" s="167"/>
      <c r="S9" s="167"/>
      <c r="T9" s="170"/>
      <c r="U9" s="162"/>
      <c r="V9" s="162">
        <f>SUM(AE10:AE54)</f>
        <v>231.39999999999998</v>
      </c>
      <c r="W9" s="162"/>
      <c r="X9" s="162"/>
      <c r="Y9" s="162"/>
      <c r="Z9" s="182"/>
      <c r="AA9" s="182"/>
      <c r="AB9" s="182"/>
      <c r="AC9" s="182"/>
      <c r="AD9" s="182"/>
      <c r="AE9" s="182"/>
      <c r="AF9" s="182"/>
      <c r="AG9" s="182" t="s">
        <v>114</v>
      </c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</row>
    <row r="10" spans="1:60" outlineLevel="2" x14ac:dyDescent="0.2">
      <c r="A10" s="171">
        <v>3</v>
      </c>
      <c r="B10" s="172" t="s">
        <v>115</v>
      </c>
      <c r="C10" s="195" t="s">
        <v>116</v>
      </c>
      <c r="D10" s="173" t="s">
        <v>117</v>
      </c>
      <c r="E10" s="174">
        <v>1</v>
      </c>
      <c r="F10" s="175"/>
      <c r="G10" s="176">
        <f t="shared" ref="G10:G47" si="0">ROUND(E10*F10,2)</f>
        <v>0</v>
      </c>
      <c r="H10" s="177"/>
      <c r="I10" s="178">
        <f t="shared" ref="I10:I47" si="1">ROUND(E10*H10,2)</f>
        <v>0</v>
      </c>
      <c r="J10" s="175"/>
      <c r="K10" s="176">
        <f t="shared" ref="K10:K47" si="2">ROUND(E10*J10,2)</f>
        <v>0</v>
      </c>
      <c r="L10" s="176">
        <v>21</v>
      </c>
      <c r="M10" s="176">
        <f t="shared" ref="M10:M47" si="3">G10*(1+L10/100)</f>
        <v>0</v>
      </c>
      <c r="N10" s="174">
        <v>0</v>
      </c>
      <c r="O10" s="174">
        <f t="shared" ref="O10:O47" si="4">ROUND(E10*N10,2)</f>
        <v>0</v>
      </c>
      <c r="P10" s="174">
        <v>0</v>
      </c>
      <c r="Q10" s="174">
        <f t="shared" ref="Q10:Q47" si="5">ROUND(E10*P10,2)</f>
        <v>0</v>
      </c>
      <c r="R10" s="176"/>
      <c r="S10" s="176" t="s">
        <v>118</v>
      </c>
      <c r="T10" s="179" t="s">
        <v>118</v>
      </c>
      <c r="U10" s="159">
        <v>1</v>
      </c>
      <c r="V10" s="159">
        <f t="shared" ref="V10:V47" si="6">ROUND(E10*U10,2)</f>
        <v>1</v>
      </c>
      <c r="W10" s="159"/>
      <c r="X10" s="159" t="s">
        <v>119</v>
      </c>
      <c r="Y10" s="159" t="s">
        <v>120</v>
      </c>
      <c r="Z10" s="180">
        <f t="shared" ref="Z10:Z47" si="7">I10</f>
        <v>0</v>
      </c>
      <c r="AA10" s="180">
        <f t="shared" ref="AA10:AA47" si="8">K10</f>
        <v>0</v>
      </c>
      <c r="AB10" s="180">
        <f t="shared" ref="AB10:AB47" si="9">M10</f>
        <v>0</v>
      </c>
      <c r="AC10" s="181">
        <f t="shared" ref="AC10:AC47" si="10">O10</f>
        <v>0</v>
      </c>
      <c r="AD10" s="181">
        <f t="shared" ref="AD10:AD47" si="11">Q10</f>
        <v>0</v>
      </c>
      <c r="AE10" s="180">
        <f t="shared" ref="AE10:AE47" si="12">V10</f>
        <v>1</v>
      </c>
      <c r="AF10" s="180">
        <f t="shared" ref="AF10:AF47" si="13">G10</f>
        <v>0</v>
      </c>
      <c r="AG10" s="182" t="s">
        <v>121</v>
      </c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</row>
    <row r="11" spans="1:60" outlineLevel="2" x14ac:dyDescent="0.2">
      <c r="A11" s="171">
        <v>5</v>
      </c>
      <c r="B11" s="172" t="s">
        <v>122</v>
      </c>
      <c r="C11" s="195" t="s">
        <v>123</v>
      </c>
      <c r="D11" s="173" t="s">
        <v>117</v>
      </c>
      <c r="E11" s="174">
        <v>1</v>
      </c>
      <c r="F11" s="175"/>
      <c r="G11" s="176">
        <f t="shared" si="0"/>
        <v>0</v>
      </c>
      <c r="H11" s="177"/>
      <c r="I11" s="178">
        <f t="shared" si="1"/>
        <v>0</v>
      </c>
      <c r="J11" s="175"/>
      <c r="K11" s="176">
        <f t="shared" si="2"/>
        <v>0</v>
      </c>
      <c r="L11" s="176">
        <v>21</v>
      </c>
      <c r="M11" s="176">
        <f t="shared" si="3"/>
        <v>0</v>
      </c>
      <c r="N11" s="174">
        <v>0</v>
      </c>
      <c r="O11" s="174">
        <f t="shared" si="4"/>
        <v>0</v>
      </c>
      <c r="P11" s="174">
        <v>0</v>
      </c>
      <c r="Q11" s="174">
        <f t="shared" si="5"/>
        <v>0</v>
      </c>
      <c r="R11" s="176"/>
      <c r="S11" s="176" t="s">
        <v>118</v>
      </c>
      <c r="T11" s="179" t="s">
        <v>118</v>
      </c>
      <c r="U11" s="159">
        <v>0.14749999999999999</v>
      </c>
      <c r="V11" s="159">
        <f t="shared" si="6"/>
        <v>0.15</v>
      </c>
      <c r="W11" s="159"/>
      <c r="X11" s="159" t="s">
        <v>119</v>
      </c>
      <c r="Y11" s="159" t="s">
        <v>120</v>
      </c>
      <c r="Z11" s="180">
        <f t="shared" si="7"/>
        <v>0</v>
      </c>
      <c r="AA11" s="180">
        <f t="shared" si="8"/>
        <v>0</v>
      </c>
      <c r="AB11" s="180">
        <f t="shared" si="9"/>
        <v>0</v>
      </c>
      <c r="AC11" s="181">
        <f t="shared" si="10"/>
        <v>0</v>
      </c>
      <c r="AD11" s="181">
        <f t="shared" si="11"/>
        <v>0</v>
      </c>
      <c r="AE11" s="180">
        <f t="shared" si="12"/>
        <v>0.15</v>
      </c>
      <c r="AF11" s="180">
        <f t="shared" si="13"/>
        <v>0</v>
      </c>
      <c r="AG11" s="182" t="s">
        <v>121</v>
      </c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82"/>
    </row>
    <row r="12" spans="1:60" outlineLevel="2" x14ac:dyDescent="0.2">
      <c r="A12" s="171">
        <v>7</v>
      </c>
      <c r="B12" s="172" t="s">
        <v>124</v>
      </c>
      <c r="C12" s="195" t="s">
        <v>125</v>
      </c>
      <c r="D12" s="173" t="s">
        <v>117</v>
      </c>
      <c r="E12" s="174">
        <v>2</v>
      </c>
      <c r="F12" s="175"/>
      <c r="G12" s="176">
        <f t="shared" si="0"/>
        <v>0</v>
      </c>
      <c r="H12" s="177"/>
      <c r="I12" s="178">
        <f t="shared" si="1"/>
        <v>0</v>
      </c>
      <c r="J12" s="175"/>
      <c r="K12" s="176">
        <f t="shared" si="2"/>
        <v>0</v>
      </c>
      <c r="L12" s="176">
        <v>21</v>
      </c>
      <c r="M12" s="176">
        <f t="shared" si="3"/>
        <v>0</v>
      </c>
      <c r="N12" s="174">
        <v>0</v>
      </c>
      <c r="O12" s="174">
        <f t="shared" si="4"/>
        <v>0</v>
      </c>
      <c r="P12" s="174">
        <v>0</v>
      </c>
      <c r="Q12" s="174">
        <f t="shared" si="5"/>
        <v>0</v>
      </c>
      <c r="R12" s="176"/>
      <c r="S12" s="176" t="s">
        <v>118</v>
      </c>
      <c r="T12" s="179" t="s">
        <v>118</v>
      </c>
      <c r="U12" s="159">
        <v>0.16866999999999999</v>
      </c>
      <c r="V12" s="159">
        <f t="shared" si="6"/>
        <v>0.34</v>
      </c>
      <c r="W12" s="159"/>
      <c r="X12" s="159" t="s">
        <v>119</v>
      </c>
      <c r="Y12" s="159" t="s">
        <v>120</v>
      </c>
      <c r="Z12" s="180">
        <f t="shared" si="7"/>
        <v>0</v>
      </c>
      <c r="AA12" s="180">
        <f t="shared" si="8"/>
        <v>0</v>
      </c>
      <c r="AB12" s="180">
        <f t="shared" si="9"/>
        <v>0</v>
      </c>
      <c r="AC12" s="181">
        <f t="shared" si="10"/>
        <v>0</v>
      </c>
      <c r="AD12" s="181">
        <f t="shared" si="11"/>
        <v>0</v>
      </c>
      <c r="AE12" s="180">
        <f t="shared" si="12"/>
        <v>0.34</v>
      </c>
      <c r="AF12" s="180">
        <f t="shared" si="13"/>
        <v>0</v>
      </c>
      <c r="AG12" s="182" t="s">
        <v>121</v>
      </c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</row>
    <row r="13" spans="1:60" outlineLevel="2" x14ac:dyDescent="0.2">
      <c r="A13" s="171">
        <v>9</v>
      </c>
      <c r="B13" s="172" t="s">
        <v>126</v>
      </c>
      <c r="C13" s="195" t="s">
        <v>127</v>
      </c>
      <c r="D13" s="173" t="s">
        <v>117</v>
      </c>
      <c r="E13" s="174">
        <v>4</v>
      </c>
      <c r="F13" s="175"/>
      <c r="G13" s="176">
        <f t="shared" si="0"/>
        <v>0</v>
      </c>
      <c r="H13" s="177"/>
      <c r="I13" s="178">
        <f t="shared" si="1"/>
        <v>0</v>
      </c>
      <c r="J13" s="175"/>
      <c r="K13" s="176">
        <f t="shared" si="2"/>
        <v>0</v>
      </c>
      <c r="L13" s="176">
        <v>21</v>
      </c>
      <c r="M13" s="176">
        <f t="shared" si="3"/>
        <v>0</v>
      </c>
      <c r="N13" s="174">
        <v>0</v>
      </c>
      <c r="O13" s="174">
        <f t="shared" si="4"/>
        <v>0</v>
      </c>
      <c r="P13" s="174">
        <v>0</v>
      </c>
      <c r="Q13" s="174">
        <f t="shared" si="5"/>
        <v>0</v>
      </c>
      <c r="R13" s="176"/>
      <c r="S13" s="176" t="s">
        <v>128</v>
      </c>
      <c r="T13" s="179" t="s">
        <v>129</v>
      </c>
      <c r="U13" s="159">
        <v>0.33733000000000002</v>
      </c>
      <c r="V13" s="159">
        <f t="shared" si="6"/>
        <v>1.35</v>
      </c>
      <c r="W13" s="159"/>
      <c r="X13" s="159" t="s">
        <v>119</v>
      </c>
      <c r="Y13" s="159" t="s">
        <v>120</v>
      </c>
      <c r="Z13" s="180">
        <f t="shared" si="7"/>
        <v>0</v>
      </c>
      <c r="AA13" s="180">
        <f t="shared" si="8"/>
        <v>0</v>
      </c>
      <c r="AB13" s="180">
        <f t="shared" si="9"/>
        <v>0</v>
      </c>
      <c r="AC13" s="181">
        <f t="shared" si="10"/>
        <v>0</v>
      </c>
      <c r="AD13" s="181">
        <f t="shared" si="11"/>
        <v>0</v>
      </c>
      <c r="AE13" s="180">
        <f t="shared" si="12"/>
        <v>1.35</v>
      </c>
      <c r="AF13" s="180">
        <f t="shared" si="13"/>
        <v>0</v>
      </c>
      <c r="AG13" s="182" t="s">
        <v>121</v>
      </c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2"/>
      <c r="BH13" s="182"/>
    </row>
    <row r="14" spans="1:60" outlineLevel="2" x14ac:dyDescent="0.2">
      <c r="A14" s="171">
        <v>17</v>
      </c>
      <c r="B14" s="172" t="s">
        <v>130</v>
      </c>
      <c r="C14" s="195" t="s">
        <v>131</v>
      </c>
      <c r="D14" s="173" t="s">
        <v>117</v>
      </c>
      <c r="E14" s="174">
        <v>13</v>
      </c>
      <c r="F14" s="175"/>
      <c r="G14" s="176">
        <f t="shared" si="0"/>
        <v>0</v>
      </c>
      <c r="H14" s="177"/>
      <c r="I14" s="178">
        <f t="shared" si="1"/>
        <v>0</v>
      </c>
      <c r="J14" s="175"/>
      <c r="K14" s="176">
        <f t="shared" si="2"/>
        <v>0</v>
      </c>
      <c r="L14" s="176">
        <v>21</v>
      </c>
      <c r="M14" s="176">
        <f t="shared" si="3"/>
        <v>0</v>
      </c>
      <c r="N14" s="174">
        <v>0</v>
      </c>
      <c r="O14" s="174">
        <f t="shared" si="4"/>
        <v>0</v>
      </c>
      <c r="P14" s="174">
        <v>0</v>
      </c>
      <c r="Q14" s="174">
        <f t="shared" si="5"/>
        <v>0</v>
      </c>
      <c r="R14" s="176"/>
      <c r="S14" s="176" t="s">
        <v>118</v>
      </c>
      <c r="T14" s="179" t="s">
        <v>118</v>
      </c>
      <c r="U14" s="159">
        <v>0.26</v>
      </c>
      <c r="V14" s="159">
        <f t="shared" si="6"/>
        <v>3.38</v>
      </c>
      <c r="W14" s="159"/>
      <c r="X14" s="159" t="s">
        <v>119</v>
      </c>
      <c r="Y14" s="159" t="s">
        <v>120</v>
      </c>
      <c r="Z14" s="180">
        <f t="shared" si="7"/>
        <v>0</v>
      </c>
      <c r="AA14" s="180">
        <f t="shared" si="8"/>
        <v>0</v>
      </c>
      <c r="AB14" s="180">
        <f t="shared" si="9"/>
        <v>0</v>
      </c>
      <c r="AC14" s="181">
        <f t="shared" si="10"/>
        <v>0</v>
      </c>
      <c r="AD14" s="181">
        <f t="shared" si="11"/>
        <v>0</v>
      </c>
      <c r="AE14" s="180">
        <f t="shared" si="12"/>
        <v>3.38</v>
      </c>
      <c r="AF14" s="180">
        <f t="shared" si="13"/>
        <v>0</v>
      </c>
      <c r="AG14" s="182" t="s">
        <v>121</v>
      </c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</row>
    <row r="15" spans="1:60" outlineLevel="2" x14ac:dyDescent="0.2">
      <c r="A15" s="171">
        <v>19</v>
      </c>
      <c r="B15" s="172" t="s">
        <v>132</v>
      </c>
      <c r="C15" s="195" t="s">
        <v>133</v>
      </c>
      <c r="D15" s="173" t="s">
        <v>117</v>
      </c>
      <c r="E15" s="174">
        <v>5</v>
      </c>
      <c r="F15" s="175"/>
      <c r="G15" s="176">
        <f t="shared" si="0"/>
        <v>0</v>
      </c>
      <c r="H15" s="177"/>
      <c r="I15" s="178">
        <f t="shared" si="1"/>
        <v>0</v>
      </c>
      <c r="J15" s="175"/>
      <c r="K15" s="176">
        <f t="shared" si="2"/>
        <v>0</v>
      </c>
      <c r="L15" s="176">
        <v>21</v>
      </c>
      <c r="M15" s="176">
        <f t="shared" si="3"/>
        <v>0</v>
      </c>
      <c r="N15" s="174">
        <v>0</v>
      </c>
      <c r="O15" s="174">
        <f t="shared" si="4"/>
        <v>0</v>
      </c>
      <c r="P15" s="174">
        <v>0</v>
      </c>
      <c r="Q15" s="174">
        <f t="shared" si="5"/>
        <v>0</v>
      </c>
      <c r="R15" s="176"/>
      <c r="S15" s="176" t="s">
        <v>118</v>
      </c>
      <c r="T15" s="179" t="s">
        <v>118</v>
      </c>
      <c r="U15" s="159">
        <v>0.37</v>
      </c>
      <c r="V15" s="159">
        <f t="shared" si="6"/>
        <v>1.85</v>
      </c>
      <c r="W15" s="159"/>
      <c r="X15" s="159" t="s">
        <v>119</v>
      </c>
      <c r="Y15" s="159" t="s">
        <v>120</v>
      </c>
      <c r="Z15" s="180">
        <f t="shared" si="7"/>
        <v>0</v>
      </c>
      <c r="AA15" s="180">
        <f t="shared" si="8"/>
        <v>0</v>
      </c>
      <c r="AB15" s="180">
        <f t="shared" si="9"/>
        <v>0</v>
      </c>
      <c r="AC15" s="181">
        <f t="shared" si="10"/>
        <v>0</v>
      </c>
      <c r="AD15" s="181">
        <f t="shared" si="11"/>
        <v>0</v>
      </c>
      <c r="AE15" s="180">
        <f t="shared" si="12"/>
        <v>1.85</v>
      </c>
      <c r="AF15" s="180">
        <f t="shared" si="13"/>
        <v>0</v>
      </c>
      <c r="AG15" s="182" t="s">
        <v>121</v>
      </c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182"/>
    </row>
    <row r="16" spans="1:60" outlineLevel="2" x14ac:dyDescent="0.2">
      <c r="A16" s="171">
        <v>22</v>
      </c>
      <c r="B16" s="172" t="s">
        <v>134</v>
      </c>
      <c r="C16" s="195" t="s">
        <v>135</v>
      </c>
      <c r="D16" s="173" t="s">
        <v>117</v>
      </c>
      <c r="E16" s="174">
        <v>20</v>
      </c>
      <c r="F16" s="175"/>
      <c r="G16" s="176">
        <f t="shared" si="0"/>
        <v>0</v>
      </c>
      <c r="H16" s="177"/>
      <c r="I16" s="178">
        <f t="shared" si="1"/>
        <v>0</v>
      </c>
      <c r="J16" s="175"/>
      <c r="K16" s="176">
        <f t="shared" si="2"/>
        <v>0</v>
      </c>
      <c r="L16" s="176">
        <v>21</v>
      </c>
      <c r="M16" s="176">
        <f t="shared" si="3"/>
        <v>0</v>
      </c>
      <c r="N16" s="174">
        <v>0</v>
      </c>
      <c r="O16" s="174">
        <f t="shared" si="4"/>
        <v>0</v>
      </c>
      <c r="P16" s="174">
        <v>0</v>
      </c>
      <c r="Q16" s="174">
        <f t="shared" si="5"/>
        <v>0</v>
      </c>
      <c r="R16" s="176"/>
      <c r="S16" s="176" t="s">
        <v>118</v>
      </c>
      <c r="T16" s="179" t="s">
        <v>118</v>
      </c>
      <c r="U16" s="159">
        <v>0.14130000000000001</v>
      </c>
      <c r="V16" s="159">
        <f t="shared" si="6"/>
        <v>2.83</v>
      </c>
      <c r="W16" s="159"/>
      <c r="X16" s="159" t="s">
        <v>119</v>
      </c>
      <c r="Y16" s="159" t="s">
        <v>120</v>
      </c>
      <c r="Z16" s="180">
        <f t="shared" si="7"/>
        <v>0</v>
      </c>
      <c r="AA16" s="180">
        <f t="shared" si="8"/>
        <v>0</v>
      </c>
      <c r="AB16" s="180">
        <f t="shared" si="9"/>
        <v>0</v>
      </c>
      <c r="AC16" s="181">
        <f t="shared" si="10"/>
        <v>0</v>
      </c>
      <c r="AD16" s="181">
        <f t="shared" si="11"/>
        <v>0</v>
      </c>
      <c r="AE16" s="180">
        <f t="shared" si="12"/>
        <v>2.83</v>
      </c>
      <c r="AF16" s="180">
        <f t="shared" si="13"/>
        <v>0</v>
      </c>
      <c r="AG16" s="182" t="s">
        <v>121</v>
      </c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182"/>
    </row>
    <row r="17" spans="1:60" outlineLevel="2" x14ac:dyDescent="0.2">
      <c r="A17" s="171">
        <v>23</v>
      </c>
      <c r="B17" s="172" t="s">
        <v>136</v>
      </c>
      <c r="C17" s="195" t="s">
        <v>137</v>
      </c>
      <c r="D17" s="173" t="s">
        <v>117</v>
      </c>
      <c r="E17" s="174">
        <v>20</v>
      </c>
      <c r="F17" s="175"/>
      <c r="G17" s="176">
        <f t="shared" si="0"/>
        <v>0</v>
      </c>
      <c r="H17" s="177"/>
      <c r="I17" s="178">
        <f t="shared" si="1"/>
        <v>0</v>
      </c>
      <c r="J17" s="175"/>
      <c r="K17" s="176">
        <f t="shared" si="2"/>
        <v>0</v>
      </c>
      <c r="L17" s="176">
        <v>21</v>
      </c>
      <c r="M17" s="176">
        <f t="shared" si="3"/>
        <v>0</v>
      </c>
      <c r="N17" s="174">
        <v>0</v>
      </c>
      <c r="O17" s="174">
        <f t="shared" si="4"/>
        <v>0</v>
      </c>
      <c r="P17" s="174">
        <v>4.0999999999999999E-4</v>
      </c>
      <c r="Q17" s="174">
        <f t="shared" si="5"/>
        <v>0.01</v>
      </c>
      <c r="R17" s="176"/>
      <c r="S17" s="176" t="s">
        <v>118</v>
      </c>
      <c r="T17" s="179" t="s">
        <v>118</v>
      </c>
      <c r="U17" s="159">
        <v>0.14499999999999999</v>
      </c>
      <c r="V17" s="159">
        <f t="shared" si="6"/>
        <v>2.9</v>
      </c>
      <c r="W17" s="159"/>
      <c r="X17" s="159" t="s">
        <v>119</v>
      </c>
      <c r="Y17" s="159" t="s">
        <v>120</v>
      </c>
      <c r="Z17" s="180">
        <f t="shared" si="7"/>
        <v>0</v>
      </c>
      <c r="AA17" s="180">
        <f t="shared" si="8"/>
        <v>0</v>
      </c>
      <c r="AB17" s="180">
        <f t="shared" si="9"/>
        <v>0</v>
      </c>
      <c r="AC17" s="181">
        <f t="shared" si="10"/>
        <v>0</v>
      </c>
      <c r="AD17" s="181">
        <f t="shared" si="11"/>
        <v>0.01</v>
      </c>
      <c r="AE17" s="180">
        <f t="shared" si="12"/>
        <v>2.9</v>
      </c>
      <c r="AF17" s="180">
        <f t="shared" si="13"/>
        <v>0</v>
      </c>
      <c r="AG17" s="182" t="s">
        <v>121</v>
      </c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</row>
    <row r="18" spans="1:60" ht="22.5" outlineLevel="2" x14ac:dyDescent="0.2">
      <c r="A18" s="171">
        <v>26</v>
      </c>
      <c r="B18" s="172" t="s">
        <v>138</v>
      </c>
      <c r="C18" s="195" t="s">
        <v>139</v>
      </c>
      <c r="D18" s="173" t="s">
        <v>117</v>
      </c>
      <c r="E18" s="174">
        <v>1</v>
      </c>
      <c r="F18" s="175"/>
      <c r="G18" s="176">
        <f t="shared" si="0"/>
        <v>0</v>
      </c>
      <c r="H18" s="177"/>
      <c r="I18" s="178">
        <f t="shared" si="1"/>
        <v>0</v>
      </c>
      <c r="J18" s="175"/>
      <c r="K18" s="176">
        <f t="shared" si="2"/>
        <v>0</v>
      </c>
      <c r="L18" s="176">
        <v>21</v>
      </c>
      <c r="M18" s="176">
        <f t="shared" si="3"/>
        <v>0</v>
      </c>
      <c r="N18" s="174">
        <v>2.5000000000000001E-4</v>
      </c>
      <c r="O18" s="174">
        <f t="shared" si="4"/>
        <v>0</v>
      </c>
      <c r="P18" s="174">
        <v>0</v>
      </c>
      <c r="Q18" s="174">
        <f t="shared" si="5"/>
        <v>0</v>
      </c>
      <c r="R18" s="176"/>
      <c r="S18" s="176" t="s">
        <v>118</v>
      </c>
      <c r="T18" s="179" t="s">
        <v>118</v>
      </c>
      <c r="U18" s="159">
        <v>0.2</v>
      </c>
      <c r="V18" s="159">
        <f t="shared" si="6"/>
        <v>0.2</v>
      </c>
      <c r="W18" s="159"/>
      <c r="X18" s="159" t="s">
        <v>119</v>
      </c>
      <c r="Y18" s="159" t="s">
        <v>120</v>
      </c>
      <c r="Z18" s="180">
        <f t="shared" si="7"/>
        <v>0</v>
      </c>
      <c r="AA18" s="180">
        <f t="shared" si="8"/>
        <v>0</v>
      </c>
      <c r="AB18" s="180">
        <f t="shared" si="9"/>
        <v>0</v>
      </c>
      <c r="AC18" s="181">
        <f t="shared" si="10"/>
        <v>0</v>
      </c>
      <c r="AD18" s="181">
        <f t="shared" si="11"/>
        <v>0</v>
      </c>
      <c r="AE18" s="180">
        <f t="shared" si="12"/>
        <v>0.2</v>
      </c>
      <c r="AF18" s="180">
        <f t="shared" si="13"/>
        <v>0</v>
      </c>
      <c r="AG18" s="182" t="s">
        <v>121</v>
      </c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</row>
    <row r="19" spans="1:60" outlineLevel="2" x14ac:dyDescent="0.2">
      <c r="A19" s="171">
        <v>36</v>
      </c>
      <c r="B19" s="172" t="s">
        <v>140</v>
      </c>
      <c r="C19" s="195" t="s">
        <v>141</v>
      </c>
      <c r="D19" s="173" t="s">
        <v>117</v>
      </c>
      <c r="E19" s="174">
        <v>4</v>
      </c>
      <c r="F19" s="175"/>
      <c r="G19" s="176">
        <f t="shared" si="0"/>
        <v>0</v>
      </c>
      <c r="H19" s="177"/>
      <c r="I19" s="178">
        <f t="shared" si="1"/>
        <v>0</v>
      </c>
      <c r="J19" s="175"/>
      <c r="K19" s="176">
        <f t="shared" si="2"/>
        <v>0</v>
      </c>
      <c r="L19" s="176">
        <v>21</v>
      </c>
      <c r="M19" s="176">
        <f t="shared" si="3"/>
        <v>0</v>
      </c>
      <c r="N19" s="174">
        <v>0</v>
      </c>
      <c r="O19" s="174">
        <f t="shared" si="4"/>
        <v>0</v>
      </c>
      <c r="P19" s="174">
        <v>0</v>
      </c>
      <c r="Q19" s="174">
        <f t="shared" si="5"/>
        <v>0</v>
      </c>
      <c r="R19" s="176"/>
      <c r="S19" s="176" t="s">
        <v>118</v>
      </c>
      <c r="T19" s="179" t="s">
        <v>118</v>
      </c>
      <c r="U19" s="159">
        <v>0.42499999999999999</v>
      </c>
      <c r="V19" s="159">
        <f t="shared" si="6"/>
        <v>1.7</v>
      </c>
      <c r="W19" s="159"/>
      <c r="X19" s="159" t="s">
        <v>119</v>
      </c>
      <c r="Y19" s="159" t="s">
        <v>120</v>
      </c>
      <c r="Z19" s="180">
        <f t="shared" si="7"/>
        <v>0</v>
      </c>
      <c r="AA19" s="180">
        <f t="shared" si="8"/>
        <v>0</v>
      </c>
      <c r="AB19" s="180">
        <f t="shared" si="9"/>
        <v>0</v>
      </c>
      <c r="AC19" s="181">
        <f t="shared" si="10"/>
        <v>0</v>
      </c>
      <c r="AD19" s="181">
        <f t="shared" si="11"/>
        <v>0</v>
      </c>
      <c r="AE19" s="180">
        <f t="shared" si="12"/>
        <v>1.7</v>
      </c>
      <c r="AF19" s="180">
        <f t="shared" si="13"/>
        <v>0</v>
      </c>
      <c r="AG19" s="182" t="s">
        <v>121</v>
      </c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</row>
    <row r="20" spans="1:60" outlineLevel="2" x14ac:dyDescent="0.2">
      <c r="A20" s="171">
        <v>37</v>
      </c>
      <c r="B20" s="172" t="s">
        <v>142</v>
      </c>
      <c r="C20" s="195" t="s">
        <v>143</v>
      </c>
      <c r="D20" s="173" t="s">
        <v>117</v>
      </c>
      <c r="E20" s="174">
        <v>27</v>
      </c>
      <c r="F20" s="175"/>
      <c r="G20" s="176">
        <f t="shared" si="0"/>
        <v>0</v>
      </c>
      <c r="H20" s="177"/>
      <c r="I20" s="178">
        <f t="shared" si="1"/>
        <v>0</v>
      </c>
      <c r="J20" s="175"/>
      <c r="K20" s="176">
        <f t="shared" si="2"/>
        <v>0</v>
      </c>
      <c r="L20" s="176">
        <v>21</v>
      </c>
      <c r="M20" s="176">
        <f t="shared" si="3"/>
        <v>0</v>
      </c>
      <c r="N20" s="174">
        <v>0</v>
      </c>
      <c r="O20" s="174">
        <f t="shared" si="4"/>
        <v>0</v>
      </c>
      <c r="P20" s="174">
        <v>0</v>
      </c>
      <c r="Q20" s="174">
        <f t="shared" si="5"/>
        <v>0</v>
      </c>
      <c r="R20" s="176"/>
      <c r="S20" s="176" t="s">
        <v>118</v>
      </c>
      <c r="T20" s="179" t="s">
        <v>118</v>
      </c>
      <c r="U20" s="159">
        <v>0.44500000000000001</v>
      </c>
      <c r="V20" s="159">
        <f t="shared" si="6"/>
        <v>12.02</v>
      </c>
      <c r="W20" s="159"/>
      <c r="X20" s="159" t="s">
        <v>119</v>
      </c>
      <c r="Y20" s="159" t="s">
        <v>120</v>
      </c>
      <c r="Z20" s="180">
        <f t="shared" si="7"/>
        <v>0</v>
      </c>
      <c r="AA20" s="180">
        <f t="shared" si="8"/>
        <v>0</v>
      </c>
      <c r="AB20" s="180">
        <f t="shared" si="9"/>
        <v>0</v>
      </c>
      <c r="AC20" s="181">
        <f t="shared" si="10"/>
        <v>0</v>
      </c>
      <c r="AD20" s="181">
        <f t="shared" si="11"/>
        <v>0</v>
      </c>
      <c r="AE20" s="180">
        <f t="shared" si="12"/>
        <v>12.02</v>
      </c>
      <c r="AF20" s="180">
        <f t="shared" si="13"/>
        <v>0</v>
      </c>
      <c r="AG20" s="182" t="s">
        <v>121</v>
      </c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</row>
    <row r="21" spans="1:60" outlineLevel="2" x14ac:dyDescent="0.2">
      <c r="A21" s="171">
        <v>38</v>
      </c>
      <c r="B21" s="172" t="s">
        <v>144</v>
      </c>
      <c r="C21" s="195" t="s">
        <v>145</v>
      </c>
      <c r="D21" s="173" t="s">
        <v>117</v>
      </c>
      <c r="E21" s="174">
        <v>22</v>
      </c>
      <c r="F21" s="175"/>
      <c r="G21" s="176">
        <f t="shared" si="0"/>
        <v>0</v>
      </c>
      <c r="H21" s="177"/>
      <c r="I21" s="178">
        <f t="shared" si="1"/>
        <v>0</v>
      </c>
      <c r="J21" s="175"/>
      <c r="K21" s="176">
        <f t="shared" si="2"/>
        <v>0</v>
      </c>
      <c r="L21" s="176">
        <v>21</v>
      </c>
      <c r="M21" s="176">
        <f t="shared" si="3"/>
        <v>0</v>
      </c>
      <c r="N21" s="174">
        <v>0</v>
      </c>
      <c r="O21" s="174">
        <f t="shared" si="4"/>
        <v>0</v>
      </c>
      <c r="P21" s="174">
        <v>0</v>
      </c>
      <c r="Q21" s="174">
        <f t="shared" si="5"/>
        <v>0</v>
      </c>
      <c r="R21" s="176"/>
      <c r="S21" s="176" t="s">
        <v>118</v>
      </c>
      <c r="T21" s="179" t="s">
        <v>118</v>
      </c>
      <c r="U21" s="159">
        <v>0.42</v>
      </c>
      <c r="V21" s="159">
        <f t="shared" si="6"/>
        <v>9.24</v>
      </c>
      <c r="W21" s="159"/>
      <c r="X21" s="159" t="s">
        <v>119</v>
      </c>
      <c r="Y21" s="159" t="s">
        <v>120</v>
      </c>
      <c r="Z21" s="180">
        <f t="shared" si="7"/>
        <v>0</v>
      </c>
      <c r="AA21" s="180">
        <f t="shared" si="8"/>
        <v>0</v>
      </c>
      <c r="AB21" s="180">
        <f t="shared" si="9"/>
        <v>0</v>
      </c>
      <c r="AC21" s="181">
        <f t="shared" si="10"/>
        <v>0</v>
      </c>
      <c r="AD21" s="181">
        <f t="shared" si="11"/>
        <v>0</v>
      </c>
      <c r="AE21" s="180">
        <f t="shared" si="12"/>
        <v>9.24</v>
      </c>
      <c r="AF21" s="180">
        <f t="shared" si="13"/>
        <v>0</v>
      </c>
      <c r="AG21" s="182" t="s">
        <v>121</v>
      </c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</row>
    <row r="22" spans="1:60" outlineLevel="2" x14ac:dyDescent="0.2">
      <c r="A22" s="171">
        <v>39</v>
      </c>
      <c r="B22" s="172" t="s">
        <v>146</v>
      </c>
      <c r="C22" s="195" t="s">
        <v>147</v>
      </c>
      <c r="D22" s="173" t="s">
        <v>117</v>
      </c>
      <c r="E22" s="174">
        <v>4</v>
      </c>
      <c r="F22" s="175"/>
      <c r="G22" s="176">
        <f t="shared" si="0"/>
        <v>0</v>
      </c>
      <c r="H22" s="177"/>
      <c r="I22" s="178">
        <f t="shared" si="1"/>
        <v>0</v>
      </c>
      <c r="J22" s="175"/>
      <c r="K22" s="176">
        <f t="shared" si="2"/>
        <v>0</v>
      </c>
      <c r="L22" s="176">
        <v>21</v>
      </c>
      <c r="M22" s="176">
        <f t="shared" si="3"/>
        <v>0</v>
      </c>
      <c r="N22" s="174">
        <v>0</v>
      </c>
      <c r="O22" s="174">
        <f t="shared" si="4"/>
        <v>0</v>
      </c>
      <c r="P22" s="174">
        <v>0</v>
      </c>
      <c r="Q22" s="174">
        <f t="shared" si="5"/>
        <v>0</v>
      </c>
      <c r="R22" s="176"/>
      <c r="S22" s="176" t="s">
        <v>118</v>
      </c>
      <c r="T22" s="179" t="s">
        <v>118</v>
      </c>
      <c r="U22" s="159">
        <v>0.6</v>
      </c>
      <c r="V22" s="159">
        <f t="shared" si="6"/>
        <v>2.4</v>
      </c>
      <c r="W22" s="159"/>
      <c r="X22" s="159" t="s">
        <v>119</v>
      </c>
      <c r="Y22" s="159" t="s">
        <v>120</v>
      </c>
      <c r="Z22" s="180">
        <f t="shared" si="7"/>
        <v>0</v>
      </c>
      <c r="AA22" s="180">
        <f t="shared" si="8"/>
        <v>0</v>
      </c>
      <c r="AB22" s="180">
        <f t="shared" si="9"/>
        <v>0</v>
      </c>
      <c r="AC22" s="181">
        <f t="shared" si="10"/>
        <v>0</v>
      </c>
      <c r="AD22" s="181">
        <f t="shared" si="11"/>
        <v>0</v>
      </c>
      <c r="AE22" s="180">
        <f t="shared" si="12"/>
        <v>2.4</v>
      </c>
      <c r="AF22" s="180">
        <f t="shared" si="13"/>
        <v>0</v>
      </c>
      <c r="AG22" s="182" t="s">
        <v>121</v>
      </c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</row>
    <row r="23" spans="1:60" outlineLevel="2" x14ac:dyDescent="0.2">
      <c r="A23" s="171">
        <v>57</v>
      </c>
      <c r="B23" s="172" t="s">
        <v>148</v>
      </c>
      <c r="C23" s="195" t="s">
        <v>149</v>
      </c>
      <c r="D23" s="173" t="s">
        <v>117</v>
      </c>
      <c r="E23" s="174">
        <v>7</v>
      </c>
      <c r="F23" s="175"/>
      <c r="G23" s="176">
        <f t="shared" si="0"/>
        <v>0</v>
      </c>
      <c r="H23" s="177"/>
      <c r="I23" s="178">
        <f t="shared" si="1"/>
        <v>0</v>
      </c>
      <c r="J23" s="175"/>
      <c r="K23" s="176">
        <f t="shared" si="2"/>
        <v>0</v>
      </c>
      <c r="L23" s="176">
        <v>21</v>
      </c>
      <c r="M23" s="176">
        <f t="shared" si="3"/>
        <v>0</v>
      </c>
      <c r="N23" s="174">
        <v>0</v>
      </c>
      <c r="O23" s="174">
        <f t="shared" si="4"/>
        <v>0</v>
      </c>
      <c r="P23" s="174">
        <v>0</v>
      </c>
      <c r="Q23" s="174">
        <f t="shared" si="5"/>
        <v>0</v>
      </c>
      <c r="R23" s="176"/>
      <c r="S23" s="176" t="s">
        <v>118</v>
      </c>
      <c r="T23" s="179" t="s">
        <v>118</v>
      </c>
      <c r="U23" s="159">
        <v>0.255</v>
      </c>
      <c r="V23" s="159">
        <f t="shared" si="6"/>
        <v>1.79</v>
      </c>
      <c r="W23" s="159"/>
      <c r="X23" s="159" t="s">
        <v>119</v>
      </c>
      <c r="Y23" s="159" t="s">
        <v>120</v>
      </c>
      <c r="Z23" s="180">
        <f t="shared" si="7"/>
        <v>0</v>
      </c>
      <c r="AA23" s="180">
        <f t="shared" si="8"/>
        <v>0</v>
      </c>
      <c r="AB23" s="180">
        <f t="shared" si="9"/>
        <v>0</v>
      </c>
      <c r="AC23" s="181">
        <f t="shared" si="10"/>
        <v>0</v>
      </c>
      <c r="AD23" s="181">
        <f t="shared" si="11"/>
        <v>0</v>
      </c>
      <c r="AE23" s="180">
        <f t="shared" si="12"/>
        <v>1.79</v>
      </c>
      <c r="AF23" s="180">
        <f t="shared" si="13"/>
        <v>0</v>
      </c>
      <c r="AG23" s="182" t="s">
        <v>121</v>
      </c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</row>
    <row r="24" spans="1:60" outlineLevel="2" x14ac:dyDescent="0.2">
      <c r="A24" s="171">
        <v>58</v>
      </c>
      <c r="B24" s="172" t="s">
        <v>150</v>
      </c>
      <c r="C24" s="195" t="s">
        <v>151</v>
      </c>
      <c r="D24" s="173" t="s">
        <v>117</v>
      </c>
      <c r="E24" s="174">
        <v>11</v>
      </c>
      <c r="F24" s="175"/>
      <c r="G24" s="176">
        <f t="shared" si="0"/>
        <v>0</v>
      </c>
      <c r="H24" s="177"/>
      <c r="I24" s="178">
        <f t="shared" si="1"/>
        <v>0</v>
      </c>
      <c r="J24" s="175"/>
      <c r="K24" s="176">
        <f t="shared" si="2"/>
        <v>0</v>
      </c>
      <c r="L24" s="176">
        <v>21</v>
      </c>
      <c r="M24" s="176">
        <f t="shared" si="3"/>
        <v>0</v>
      </c>
      <c r="N24" s="174">
        <v>0</v>
      </c>
      <c r="O24" s="174">
        <f t="shared" si="4"/>
        <v>0</v>
      </c>
      <c r="P24" s="174">
        <v>0</v>
      </c>
      <c r="Q24" s="174">
        <f t="shared" si="5"/>
        <v>0</v>
      </c>
      <c r="R24" s="176"/>
      <c r="S24" s="176" t="s">
        <v>118</v>
      </c>
      <c r="T24" s="179" t="s">
        <v>118</v>
      </c>
      <c r="U24" s="159">
        <v>5.5E-2</v>
      </c>
      <c r="V24" s="159">
        <f t="shared" si="6"/>
        <v>0.61</v>
      </c>
      <c r="W24" s="159"/>
      <c r="X24" s="159" t="s">
        <v>119</v>
      </c>
      <c r="Y24" s="159" t="s">
        <v>120</v>
      </c>
      <c r="Z24" s="180">
        <f t="shared" si="7"/>
        <v>0</v>
      </c>
      <c r="AA24" s="180">
        <f t="shared" si="8"/>
        <v>0</v>
      </c>
      <c r="AB24" s="180">
        <f t="shared" si="9"/>
        <v>0</v>
      </c>
      <c r="AC24" s="181">
        <f t="shared" si="10"/>
        <v>0</v>
      </c>
      <c r="AD24" s="181">
        <f t="shared" si="11"/>
        <v>0</v>
      </c>
      <c r="AE24" s="180">
        <f t="shared" si="12"/>
        <v>0.61</v>
      </c>
      <c r="AF24" s="180">
        <f t="shared" si="13"/>
        <v>0</v>
      </c>
      <c r="AG24" s="182" t="s">
        <v>121</v>
      </c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</row>
    <row r="25" spans="1:60" outlineLevel="2" x14ac:dyDescent="0.2">
      <c r="A25" s="171">
        <v>59</v>
      </c>
      <c r="B25" s="172" t="s">
        <v>152</v>
      </c>
      <c r="C25" s="195" t="s">
        <v>153</v>
      </c>
      <c r="D25" s="173" t="s">
        <v>117</v>
      </c>
      <c r="E25" s="174">
        <v>28</v>
      </c>
      <c r="F25" s="175"/>
      <c r="G25" s="176">
        <f t="shared" si="0"/>
        <v>0</v>
      </c>
      <c r="H25" s="177"/>
      <c r="I25" s="178">
        <f t="shared" si="1"/>
        <v>0</v>
      </c>
      <c r="J25" s="175"/>
      <c r="K25" s="176">
        <f t="shared" si="2"/>
        <v>0</v>
      </c>
      <c r="L25" s="176">
        <v>21</v>
      </c>
      <c r="M25" s="176">
        <f t="shared" si="3"/>
        <v>0</v>
      </c>
      <c r="N25" s="174">
        <v>5.2999999999999998E-4</v>
      </c>
      <c r="O25" s="174">
        <f t="shared" si="4"/>
        <v>0.01</v>
      </c>
      <c r="P25" s="174">
        <v>0</v>
      </c>
      <c r="Q25" s="174">
        <f t="shared" si="5"/>
        <v>0</v>
      </c>
      <c r="R25" s="176"/>
      <c r="S25" s="176" t="s">
        <v>128</v>
      </c>
      <c r="T25" s="179" t="s">
        <v>129</v>
      </c>
      <c r="U25" s="159">
        <v>0.15</v>
      </c>
      <c r="V25" s="159">
        <f t="shared" si="6"/>
        <v>4.2</v>
      </c>
      <c r="W25" s="159"/>
      <c r="X25" s="159" t="s">
        <v>119</v>
      </c>
      <c r="Y25" s="159" t="s">
        <v>120</v>
      </c>
      <c r="Z25" s="180">
        <f t="shared" si="7"/>
        <v>0</v>
      </c>
      <c r="AA25" s="180">
        <f t="shared" si="8"/>
        <v>0</v>
      </c>
      <c r="AB25" s="180">
        <f t="shared" si="9"/>
        <v>0</v>
      </c>
      <c r="AC25" s="181">
        <f t="shared" si="10"/>
        <v>0.01</v>
      </c>
      <c r="AD25" s="181">
        <f t="shared" si="11"/>
        <v>0</v>
      </c>
      <c r="AE25" s="180">
        <f t="shared" si="12"/>
        <v>4.2</v>
      </c>
      <c r="AF25" s="180">
        <f t="shared" si="13"/>
        <v>0</v>
      </c>
      <c r="AG25" s="182" t="s">
        <v>121</v>
      </c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</row>
    <row r="26" spans="1:60" outlineLevel="2" x14ac:dyDescent="0.2">
      <c r="A26" s="171">
        <v>64</v>
      </c>
      <c r="B26" s="172" t="s">
        <v>154</v>
      </c>
      <c r="C26" s="195" t="s">
        <v>155</v>
      </c>
      <c r="D26" s="173" t="s">
        <v>156</v>
      </c>
      <c r="E26" s="174">
        <v>20</v>
      </c>
      <c r="F26" s="175"/>
      <c r="G26" s="176">
        <f t="shared" si="0"/>
        <v>0</v>
      </c>
      <c r="H26" s="177"/>
      <c r="I26" s="178">
        <f t="shared" si="1"/>
        <v>0</v>
      </c>
      <c r="J26" s="175"/>
      <c r="K26" s="176">
        <f t="shared" si="2"/>
        <v>0</v>
      </c>
      <c r="L26" s="176">
        <v>21</v>
      </c>
      <c r="M26" s="176">
        <f t="shared" si="3"/>
        <v>0</v>
      </c>
      <c r="N26" s="174">
        <v>0</v>
      </c>
      <c r="O26" s="174">
        <f t="shared" si="4"/>
        <v>0</v>
      </c>
      <c r="P26" s="174">
        <v>0</v>
      </c>
      <c r="Q26" s="174">
        <f t="shared" si="5"/>
        <v>0</v>
      </c>
      <c r="R26" s="176"/>
      <c r="S26" s="176" t="s">
        <v>118</v>
      </c>
      <c r="T26" s="179" t="s">
        <v>118</v>
      </c>
      <c r="U26" s="159">
        <v>9.0499999999999997E-2</v>
      </c>
      <c r="V26" s="159">
        <f t="shared" si="6"/>
        <v>1.81</v>
      </c>
      <c r="W26" s="159"/>
      <c r="X26" s="159" t="s">
        <v>119</v>
      </c>
      <c r="Y26" s="159" t="s">
        <v>120</v>
      </c>
      <c r="Z26" s="180">
        <f t="shared" si="7"/>
        <v>0</v>
      </c>
      <c r="AA26" s="180">
        <f t="shared" si="8"/>
        <v>0</v>
      </c>
      <c r="AB26" s="180">
        <f t="shared" si="9"/>
        <v>0</v>
      </c>
      <c r="AC26" s="181">
        <f t="shared" si="10"/>
        <v>0</v>
      </c>
      <c r="AD26" s="181">
        <f t="shared" si="11"/>
        <v>0</v>
      </c>
      <c r="AE26" s="180">
        <f t="shared" si="12"/>
        <v>1.81</v>
      </c>
      <c r="AF26" s="180">
        <f t="shared" si="13"/>
        <v>0</v>
      </c>
      <c r="AG26" s="182" t="s">
        <v>121</v>
      </c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</row>
    <row r="27" spans="1:60" outlineLevel="2" x14ac:dyDescent="0.2">
      <c r="A27" s="171">
        <v>66</v>
      </c>
      <c r="B27" s="172" t="s">
        <v>157</v>
      </c>
      <c r="C27" s="195" t="s">
        <v>158</v>
      </c>
      <c r="D27" s="173" t="s">
        <v>156</v>
      </c>
      <c r="E27" s="174">
        <v>20</v>
      </c>
      <c r="F27" s="175"/>
      <c r="G27" s="176">
        <f t="shared" si="0"/>
        <v>0</v>
      </c>
      <c r="H27" s="177"/>
      <c r="I27" s="178">
        <f t="shared" si="1"/>
        <v>0</v>
      </c>
      <c r="J27" s="175"/>
      <c r="K27" s="176">
        <f t="shared" si="2"/>
        <v>0</v>
      </c>
      <c r="L27" s="176">
        <v>21</v>
      </c>
      <c r="M27" s="176">
        <f t="shared" si="3"/>
        <v>0</v>
      </c>
      <c r="N27" s="174">
        <v>0</v>
      </c>
      <c r="O27" s="174">
        <f t="shared" si="4"/>
        <v>0</v>
      </c>
      <c r="P27" s="174">
        <v>0</v>
      </c>
      <c r="Q27" s="174">
        <f t="shared" si="5"/>
        <v>0</v>
      </c>
      <c r="R27" s="176"/>
      <c r="S27" s="176" t="s">
        <v>118</v>
      </c>
      <c r="T27" s="179" t="s">
        <v>118</v>
      </c>
      <c r="U27" s="159">
        <v>9.0499999999999997E-2</v>
      </c>
      <c r="V27" s="159">
        <f t="shared" si="6"/>
        <v>1.81</v>
      </c>
      <c r="W27" s="159"/>
      <c r="X27" s="159" t="s">
        <v>119</v>
      </c>
      <c r="Y27" s="159" t="s">
        <v>120</v>
      </c>
      <c r="Z27" s="180">
        <f t="shared" si="7"/>
        <v>0</v>
      </c>
      <c r="AA27" s="180">
        <f t="shared" si="8"/>
        <v>0</v>
      </c>
      <c r="AB27" s="180">
        <f t="shared" si="9"/>
        <v>0</v>
      </c>
      <c r="AC27" s="181">
        <f t="shared" si="10"/>
        <v>0</v>
      </c>
      <c r="AD27" s="181">
        <f t="shared" si="11"/>
        <v>0</v>
      </c>
      <c r="AE27" s="180">
        <f t="shared" si="12"/>
        <v>1.81</v>
      </c>
      <c r="AF27" s="180">
        <f t="shared" si="13"/>
        <v>0</v>
      </c>
      <c r="AG27" s="182" t="s">
        <v>121</v>
      </c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</row>
    <row r="28" spans="1:60" outlineLevel="2" x14ac:dyDescent="0.2">
      <c r="A28" s="171">
        <v>68</v>
      </c>
      <c r="B28" s="172" t="s">
        <v>159</v>
      </c>
      <c r="C28" s="195" t="s">
        <v>160</v>
      </c>
      <c r="D28" s="173" t="s">
        <v>156</v>
      </c>
      <c r="E28" s="174">
        <v>80</v>
      </c>
      <c r="F28" s="175"/>
      <c r="G28" s="176">
        <f t="shared" si="0"/>
        <v>0</v>
      </c>
      <c r="H28" s="177"/>
      <c r="I28" s="178">
        <f t="shared" si="1"/>
        <v>0</v>
      </c>
      <c r="J28" s="175"/>
      <c r="K28" s="176">
        <f t="shared" si="2"/>
        <v>0</v>
      </c>
      <c r="L28" s="176">
        <v>21</v>
      </c>
      <c r="M28" s="176">
        <f t="shared" si="3"/>
        <v>0</v>
      </c>
      <c r="N28" s="174">
        <v>0</v>
      </c>
      <c r="O28" s="174">
        <f t="shared" si="4"/>
        <v>0</v>
      </c>
      <c r="P28" s="174">
        <v>0</v>
      </c>
      <c r="Q28" s="174">
        <f t="shared" si="5"/>
        <v>0</v>
      </c>
      <c r="R28" s="176"/>
      <c r="S28" s="176" t="s">
        <v>118</v>
      </c>
      <c r="T28" s="179" t="s">
        <v>118</v>
      </c>
      <c r="U28" s="159">
        <v>9.0499999999999997E-2</v>
      </c>
      <c r="V28" s="159">
        <f t="shared" si="6"/>
        <v>7.24</v>
      </c>
      <c r="W28" s="159"/>
      <c r="X28" s="159" t="s">
        <v>119</v>
      </c>
      <c r="Y28" s="159" t="s">
        <v>120</v>
      </c>
      <c r="Z28" s="180">
        <f t="shared" si="7"/>
        <v>0</v>
      </c>
      <c r="AA28" s="180">
        <f t="shared" si="8"/>
        <v>0</v>
      </c>
      <c r="AB28" s="180">
        <f t="shared" si="9"/>
        <v>0</v>
      </c>
      <c r="AC28" s="181">
        <f t="shared" si="10"/>
        <v>0</v>
      </c>
      <c r="AD28" s="181">
        <f t="shared" si="11"/>
        <v>0</v>
      </c>
      <c r="AE28" s="180">
        <f t="shared" si="12"/>
        <v>7.24</v>
      </c>
      <c r="AF28" s="180">
        <f t="shared" si="13"/>
        <v>0</v>
      </c>
      <c r="AG28" s="182" t="s">
        <v>121</v>
      </c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</row>
    <row r="29" spans="1:60" outlineLevel="2" x14ac:dyDescent="0.2">
      <c r="A29" s="171">
        <v>72</v>
      </c>
      <c r="B29" s="172" t="s">
        <v>161</v>
      </c>
      <c r="C29" s="195" t="s">
        <v>162</v>
      </c>
      <c r="D29" s="173" t="s">
        <v>156</v>
      </c>
      <c r="E29" s="174">
        <v>20</v>
      </c>
      <c r="F29" s="175"/>
      <c r="G29" s="176">
        <f t="shared" si="0"/>
        <v>0</v>
      </c>
      <c r="H29" s="177"/>
      <c r="I29" s="178">
        <f t="shared" si="1"/>
        <v>0</v>
      </c>
      <c r="J29" s="175"/>
      <c r="K29" s="176">
        <f t="shared" si="2"/>
        <v>0</v>
      </c>
      <c r="L29" s="176">
        <v>21</v>
      </c>
      <c r="M29" s="176">
        <f t="shared" si="3"/>
        <v>0</v>
      </c>
      <c r="N29" s="174">
        <v>0</v>
      </c>
      <c r="O29" s="174">
        <f t="shared" si="4"/>
        <v>0</v>
      </c>
      <c r="P29" s="174">
        <v>0</v>
      </c>
      <c r="Q29" s="174">
        <f t="shared" si="5"/>
        <v>0</v>
      </c>
      <c r="R29" s="176"/>
      <c r="S29" s="176" t="s">
        <v>118</v>
      </c>
      <c r="T29" s="179" t="s">
        <v>118</v>
      </c>
      <c r="U29" s="159">
        <v>0.11600000000000001</v>
      </c>
      <c r="V29" s="159">
        <f t="shared" si="6"/>
        <v>2.3199999999999998</v>
      </c>
      <c r="W29" s="159"/>
      <c r="X29" s="159" t="s">
        <v>119</v>
      </c>
      <c r="Y29" s="159" t="s">
        <v>120</v>
      </c>
      <c r="Z29" s="180">
        <f t="shared" si="7"/>
        <v>0</v>
      </c>
      <c r="AA29" s="180">
        <f t="shared" si="8"/>
        <v>0</v>
      </c>
      <c r="AB29" s="180">
        <f t="shared" si="9"/>
        <v>0</v>
      </c>
      <c r="AC29" s="181">
        <f t="shared" si="10"/>
        <v>0</v>
      </c>
      <c r="AD29" s="181">
        <f t="shared" si="11"/>
        <v>0</v>
      </c>
      <c r="AE29" s="180">
        <f t="shared" si="12"/>
        <v>2.3199999999999998</v>
      </c>
      <c r="AF29" s="180">
        <f t="shared" si="13"/>
        <v>0</v>
      </c>
      <c r="AG29" s="182" t="s">
        <v>121</v>
      </c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</row>
    <row r="30" spans="1:60" ht="22.5" outlineLevel="2" x14ac:dyDescent="0.2">
      <c r="A30" s="171">
        <v>74</v>
      </c>
      <c r="B30" s="172" t="s">
        <v>163</v>
      </c>
      <c r="C30" s="195" t="s">
        <v>164</v>
      </c>
      <c r="D30" s="173" t="s">
        <v>156</v>
      </c>
      <c r="E30" s="174">
        <v>80</v>
      </c>
      <c r="F30" s="175"/>
      <c r="G30" s="176">
        <f t="shared" si="0"/>
        <v>0</v>
      </c>
      <c r="H30" s="177"/>
      <c r="I30" s="178">
        <f t="shared" si="1"/>
        <v>0</v>
      </c>
      <c r="J30" s="175"/>
      <c r="K30" s="176">
        <f t="shared" si="2"/>
        <v>0</v>
      </c>
      <c r="L30" s="176">
        <v>21</v>
      </c>
      <c r="M30" s="176">
        <f t="shared" si="3"/>
        <v>0</v>
      </c>
      <c r="N30" s="174">
        <v>0</v>
      </c>
      <c r="O30" s="174">
        <f t="shared" si="4"/>
        <v>0</v>
      </c>
      <c r="P30" s="174">
        <v>0</v>
      </c>
      <c r="Q30" s="174">
        <f t="shared" si="5"/>
        <v>0</v>
      </c>
      <c r="R30" s="176"/>
      <c r="S30" s="176" t="s">
        <v>118</v>
      </c>
      <c r="T30" s="179" t="s">
        <v>118</v>
      </c>
      <c r="U30" s="159">
        <v>0.10431</v>
      </c>
      <c r="V30" s="159">
        <f t="shared" si="6"/>
        <v>8.34</v>
      </c>
      <c r="W30" s="159"/>
      <c r="X30" s="159" t="s">
        <v>119</v>
      </c>
      <c r="Y30" s="159" t="s">
        <v>120</v>
      </c>
      <c r="Z30" s="180">
        <f t="shared" si="7"/>
        <v>0</v>
      </c>
      <c r="AA30" s="180">
        <f t="shared" si="8"/>
        <v>0</v>
      </c>
      <c r="AB30" s="180">
        <f t="shared" si="9"/>
        <v>0</v>
      </c>
      <c r="AC30" s="181">
        <f t="shared" si="10"/>
        <v>0</v>
      </c>
      <c r="AD30" s="181">
        <f t="shared" si="11"/>
        <v>0</v>
      </c>
      <c r="AE30" s="180">
        <f t="shared" si="12"/>
        <v>8.34</v>
      </c>
      <c r="AF30" s="180">
        <f t="shared" si="13"/>
        <v>0</v>
      </c>
      <c r="AG30" s="182" t="s">
        <v>121</v>
      </c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</row>
    <row r="31" spans="1:60" outlineLevel="2" x14ac:dyDescent="0.2">
      <c r="A31" s="171">
        <v>76</v>
      </c>
      <c r="B31" s="172" t="s">
        <v>165</v>
      </c>
      <c r="C31" s="195" t="s">
        <v>166</v>
      </c>
      <c r="D31" s="173" t="s">
        <v>156</v>
      </c>
      <c r="E31" s="174">
        <v>34</v>
      </c>
      <c r="F31" s="175"/>
      <c r="G31" s="176">
        <f t="shared" si="0"/>
        <v>0</v>
      </c>
      <c r="H31" s="177"/>
      <c r="I31" s="178">
        <f t="shared" si="1"/>
        <v>0</v>
      </c>
      <c r="J31" s="175"/>
      <c r="K31" s="176">
        <f t="shared" si="2"/>
        <v>0</v>
      </c>
      <c r="L31" s="176">
        <v>21</v>
      </c>
      <c r="M31" s="176">
        <f t="shared" si="3"/>
        <v>0</v>
      </c>
      <c r="N31" s="174">
        <v>0</v>
      </c>
      <c r="O31" s="174">
        <f t="shared" si="4"/>
        <v>0</v>
      </c>
      <c r="P31" s="174">
        <v>0</v>
      </c>
      <c r="Q31" s="174">
        <f t="shared" si="5"/>
        <v>0</v>
      </c>
      <c r="R31" s="176"/>
      <c r="S31" s="176" t="s">
        <v>118</v>
      </c>
      <c r="T31" s="179" t="s">
        <v>118</v>
      </c>
      <c r="U31" s="159">
        <v>9.955E-2</v>
      </c>
      <c r="V31" s="159">
        <f t="shared" si="6"/>
        <v>3.38</v>
      </c>
      <c r="W31" s="159"/>
      <c r="X31" s="159" t="s">
        <v>119</v>
      </c>
      <c r="Y31" s="159" t="s">
        <v>120</v>
      </c>
      <c r="Z31" s="180">
        <f t="shared" si="7"/>
        <v>0</v>
      </c>
      <c r="AA31" s="180">
        <f t="shared" si="8"/>
        <v>0</v>
      </c>
      <c r="AB31" s="180">
        <f t="shared" si="9"/>
        <v>0</v>
      </c>
      <c r="AC31" s="181">
        <f t="shared" si="10"/>
        <v>0</v>
      </c>
      <c r="AD31" s="181">
        <f t="shared" si="11"/>
        <v>0</v>
      </c>
      <c r="AE31" s="180">
        <f t="shared" si="12"/>
        <v>3.38</v>
      </c>
      <c r="AF31" s="180">
        <f t="shared" si="13"/>
        <v>0</v>
      </c>
      <c r="AG31" s="182" t="s">
        <v>121</v>
      </c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</row>
    <row r="32" spans="1:60" outlineLevel="2" x14ac:dyDescent="0.2">
      <c r="A32" s="171">
        <v>78</v>
      </c>
      <c r="B32" s="172" t="s">
        <v>167</v>
      </c>
      <c r="C32" s="195" t="s">
        <v>168</v>
      </c>
      <c r="D32" s="173" t="s">
        <v>156</v>
      </c>
      <c r="E32" s="174">
        <v>370</v>
      </c>
      <c r="F32" s="175"/>
      <c r="G32" s="176">
        <f t="shared" si="0"/>
        <v>0</v>
      </c>
      <c r="H32" s="177"/>
      <c r="I32" s="178">
        <f t="shared" si="1"/>
        <v>0</v>
      </c>
      <c r="J32" s="175"/>
      <c r="K32" s="176">
        <f t="shared" si="2"/>
        <v>0</v>
      </c>
      <c r="L32" s="176">
        <v>21</v>
      </c>
      <c r="M32" s="176">
        <f t="shared" si="3"/>
        <v>0</v>
      </c>
      <c r="N32" s="174">
        <v>0</v>
      </c>
      <c r="O32" s="174">
        <f t="shared" si="4"/>
        <v>0</v>
      </c>
      <c r="P32" s="174">
        <v>0</v>
      </c>
      <c r="Q32" s="174">
        <f t="shared" si="5"/>
        <v>0</v>
      </c>
      <c r="R32" s="176"/>
      <c r="S32" s="176" t="s">
        <v>118</v>
      </c>
      <c r="T32" s="179" t="s">
        <v>118</v>
      </c>
      <c r="U32" s="159">
        <v>9.955E-2</v>
      </c>
      <c r="V32" s="159">
        <f t="shared" si="6"/>
        <v>36.83</v>
      </c>
      <c r="W32" s="159"/>
      <c r="X32" s="159" t="s">
        <v>119</v>
      </c>
      <c r="Y32" s="159" t="s">
        <v>120</v>
      </c>
      <c r="Z32" s="180">
        <f t="shared" si="7"/>
        <v>0</v>
      </c>
      <c r="AA32" s="180">
        <f t="shared" si="8"/>
        <v>0</v>
      </c>
      <c r="AB32" s="180">
        <f t="shared" si="9"/>
        <v>0</v>
      </c>
      <c r="AC32" s="181">
        <f t="shared" si="10"/>
        <v>0</v>
      </c>
      <c r="AD32" s="181">
        <f t="shared" si="11"/>
        <v>0</v>
      </c>
      <c r="AE32" s="180">
        <f t="shared" si="12"/>
        <v>36.83</v>
      </c>
      <c r="AF32" s="180">
        <f t="shared" si="13"/>
        <v>0</v>
      </c>
      <c r="AG32" s="182" t="s">
        <v>121</v>
      </c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</row>
    <row r="33" spans="1:60" outlineLevel="2" x14ac:dyDescent="0.2">
      <c r="A33" s="171">
        <v>80</v>
      </c>
      <c r="B33" s="172" t="s">
        <v>169</v>
      </c>
      <c r="C33" s="195" t="s">
        <v>170</v>
      </c>
      <c r="D33" s="173" t="s">
        <v>156</v>
      </c>
      <c r="E33" s="174">
        <v>50</v>
      </c>
      <c r="F33" s="175"/>
      <c r="G33" s="176">
        <f t="shared" si="0"/>
        <v>0</v>
      </c>
      <c r="H33" s="177"/>
      <c r="I33" s="178">
        <f t="shared" si="1"/>
        <v>0</v>
      </c>
      <c r="J33" s="175"/>
      <c r="K33" s="176">
        <f t="shared" si="2"/>
        <v>0</v>
      </c>
      <c r="L33" s="176">
        <v>21</v>
      </c>
      <c r="M33" s="176">
        <f t="shared" si="3"/>
        <v>0</v>
      </c>
      <c r="N33" s="174">
        <v>0</v>
      </c>
      <c r="O33" s="174">
        <f t="shared" si="4"/>
        <v>0</v>
      </c>
      <c r="P33" s="174">
        <v>0</v>
      </c>
      <c r="Q33" s="174">
        <f t="shared" si="5"/>
        <v>0</v>
      </c>
      <c r="R33" s="176"/>
      <c r="S33" s="176" t="s">
        <v>118</v>
      </c>
      <c r="T33" s="179" t="s">
        <v>118</v>
      </c>
      <c r="U33" s="159">
        <v>9.955E-2</v>
      </c>
      <c r="V33" s="159">
        <f t="shared" si="6"/>
        <v>4.9800000000000004</v>
      </c>
      <c r="W33" s="159"/>
      <c r="X33" s="159" t="s">
        <v>119</v>
      </c>
      <c r="Y33" s="159" t="s">
        <v>120</v>
      </c>
      <c r="Z33" s="180">
        <f t="shared" si="7"/>
        <v>0</v>
      </c>
      <c r="AA33" s="180">
        <f t="shared" si="8"/>
        <v>0</v>
      </c>
      <c r="AB33" s="180">
        <f t="shared" si="9"/>
        <v>0</v>
      </c>
      <c r="AC33" s="181">
        <f t="shared" si="10"/>
        <v>0</v>
      </c>
      <c r="AD33" s="181">
        <f t="shared" si="11"/>
        <v>0</v>
      </c>
      <c r="AE33" s="180">
        <f t="shared" si="12"/>
        <v>4.9800000000000004</v>
      </c>
      <c r="AF33" s="180">
        <f t="shared" si="13"/>
        <v>0</v>
      </c>
      <c r="AG33" s="182" t="s">
        <v>121</v>
      </c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</row>
    <row r="34" spans="1:60" outlineLevel="2" x14ac:dyDescent="0.2">
      <c r="A34" s="171">
        <v>82</v>
      </c>
      <c r="B34" s="172" t="s">
        <v>171</v>
      </c>
      <c r="C34" s="195" t="s">
        <v>172</v>
      </c>
      <c r="D34" s="173" t="s">
        <v>156</v>
      </c>
      <c r="E34" s="174">
        <v>140</v>
      </c>
      <c r="F34" s="175"/>
      <c r="G34" s="176">
        <f t="shared" si="0"/>
        <v>0</v>
      </c>
      <c r="H34" s="177"/>
      <c r="I34" s="178">
        <f t="shared" si="1"/>
        <v>0</v>
      </c>
      <c r="J34" s="175"/>
      <c r="K34" s="176">
        <f t="shared" si="2"/>
        <v>0</v>
      </c>
      <c r="L34" s="176">
        <v>21</v>
      </c>
      <c r="M34" s="176">
        <f t="shared" si="3"/>
        <v>0</v>
      </c>
      <c r="N34" s="174">
        <v>0</v>
      </c>
      <c r="O34" s="174">
        <f t="shared" si="4"/>
        <v>0</v>
      </c>
      <c r="P34" s="174">
        <v>0</v>
      </c>
      <c r="Q34" s="174">
        <f t="shared" si="5"/>
        <v>0</v>
      </c>
      <c r="R34" s="176"/>
      <c r="S34" s="176" t="s">
        <v>118</v>
      </c>
      <c r="T34" s="179" t="s">
        <v>118</v>
      </c>
      <c r="U34" s="159">
        <v>9.955E-2</v>
      </c>
      <c r="V34" s="159">
        <f t="shared" si="6"/>
        <v>13.94</v>
      </c>
      <c r="W34" s="159"/>
      <c r="X34" s="159" t="s">
        <v>119</v>
      </c>
      <c r="Y34" s="159" t="s">
        <v>120</v>
      </c>
      <c r="Z34" s="180">
        <f t="shared" si="7"/>
        <v>0</v>
      </c>
      <c r="AA34" s="180">
        <f t="shared" si="8"/>
        <v>0</v>
      </c>
      <c r="AB34" s="180">
        <f t="shared" si="9"/>
        <v>0</v>
      </c>
      <c r="AC34" s="181">
        <f t="shared" si="10"/>
        <v>0</v>
      </c>
      <c r="AD34" s="181">
        <f t="shared" si="11"/>
        <v>0</v>
      </c>
      <c r="AE34" s="180">
        <f t="shared" si="12"/>
        <v>13.94</v>
      </c>
      <c r="AF34" s="180">
        <f t="shared" si="13"/>
        <v>0</v>
      </c>
      <c r="AG34" s="182" t="s">
        <v>121</v>
      </c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</row>
    <row r="35" spans="1:60" outlineLevel="2" x14ac:dyDescent="0.2">
      <c r="A35" s="171">
        <v>85</v>
      </c>
      <c r="B35" s="172" t="s">
        <v>173</v>
      </c>
      <c r="C35" s="195" t="s">
        <v>174</v>
      </c>
      <c r="D35" s="173" t="s">
        <v>156</v>
      </c>
      <c r="E35" s="174">
        <v>245</v>
      </c>
      <c r="F35" s="175"/>
      <c r="G35" s="176">
        <f t="shared" si="0"/>
        <v>0</v>
      </c>
      <c r="H35" s="177"/>
      <c r="I35" s="178">
        <f t="shared" si="1"/>
        <v>0</v>
      </c>
      <c r="J35" s="175"/>
      <c r="K35" s="176">
        <f t="shared" si="2"/>
        <v>0</v>
      </c>
      <c r="L35" s="176">
        <v>21</v>
      </c>
      <c r="M35" s="176">
        <f t="shared" si="3"/>
        <v>0</v>
      </c>
      <c r="N35" s="174">
        <v>0</v>
      </c>
      <c r="O35" s="174">
        <f t="shared" si="4"/>
        <v>0</v>
      </c>
      <c r="P35" s="174">
        <v>0</v>
      </c>
      <c r="Q35" s="174">
        <f t="shared" si="5"/>
        <v>0</v>
      </c>
      <c r="R35" s="176"/>
      <c r="S35" s="176" t="s">
        <v>118</v>
      </c>
      <c r="T35" s="179" t="s">
        <v>118</v>
      </c>
      <c r="U35" s="159">
        <v>9.955E-2</v>
      </c>
      <c r="V35" s="159">
        <f t="shared" si="6"/>
        <v>24.39</v>
      </c>
      <c r="W35" s="159"/>
      <c r="X35" s="159" t="s">
        <v>119</v>
      </c>
      <c r="Y35" s="159" t="s">
        <v>120</v>
      </c>
      <c r="Z35" s="180">
        <f t="shared" si="7"/>
        <v>0</v>
      </c>
      <c r="AA35" s="180">
        <f t="shared" si="8"/>
        <v>0</v>
      </c>
      <c r="AB35" s="180">
        <f t="shared" si="9"/>
        <v>0</v>
      </c>
      <c r="AC35" s="181">
        <f t="shared" si="10"/>
        <v>0</v>
      </c>
      <c r="AD35" s="181">
        <f t="shared" si="11"/>
        <v>0</v>
      </c>
      <c r="AE35" s="180">
        <f t="shared" si="12"/>
        <v>24.39</v>
      </c>
      <c r="AF35" s="180">
        <f t="shared" si="13"/>
        <v>0</v>
      </c>
      <c r="AG35" s="182" t="s">
        <v>121</v>
      </c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</row>
    <row r="36" spans="1:60" outlineLevel="2" x14ac:dyDescent="0.2">
      <c r="A36" s="171">
        <v>87</v>
      </c>
      <c r="B36" s="172" t="s">
        <v>175</v>
      </c>
      <c r="C36" s="195" t="s">
        <v>176</v>
      </c>
      <c r="D36" s="173" t="s">
        <v>156</v>
      </c>
      <c r="E36" s="174">
        <v>150</v>
      </c>
      <c r="F36" s="175"/>
      <c r="G36" s="176">
        <f t="shared" si="0"/>
        <v>0</v>
      </c>
      <c r="H36" s="177"/>
      <c r="I36" s="178">
        <f t="shared" si="1"/>
        <v>0</v>
      </c>
      <c r="J36" s="175"/>
      <c r="K36" s="176">
        <f t="shared" si="2"/>
        <v>0</v>
      </c>
      <c r="L36" s="176">
        <v>21</v>
      </c>
      <c r="M36" s="176">
        <f t="shared" si="3"/>
        <v>0</v>
      </c>
      <c r="N36" s="174">
        <v>0</v>
      </c>
      <c r="O36" s="174">
        <f t="shared" si="4"/>
        <v>0</v>
      </c>
      <c r="P36" s="174">
        <v>0</v>
      </c>
      <c r="Q36" s="174">
        <f t="shared" si="5"/>
        <v>0</v>
      </c>
      <c r="R36" s="176"/>
      <c r="S36" s="176" t="s">
        <v>118</v>
      </c>
      <c r="T36" s="179" t="s">
        <v>118</v>
      </c>
      <c r="U36" s="159">
        <v>9.0499999999999997E-2</v>
      </c>
      <c r="V36" s="159">
        <f t="shared" si="6"/>
        <v>13.58</v>
      </c>
      <c r="W36" s="159"/>
      <c r="X36" s="159" t="s">
        <v>119</v>
      </c>
      <c r="Y36" s="159" t="s">
        <v>120</v>
      </c>
      <c r="Z36" s="180">
        <f t="shared" si="7"/>
        <v>0</v>
      </c>
      <c r="AA36" s="180">
        <f t="shared" si="8"/>
        <v>0</v>
      </c>
      <c r="AB36" s="180">
        <f t="shared" si="9"/>
        <v>0</v>
      </c>
      <c r="AC36" s="181">
        <f t="shared" si="10"/>
        <v>0</v>
      </c>
      <c r="AD36" s="181">
        <f t="shared" si="11"/>
        <v>0</v>
      </c>
      <c r="AE36" s="180">
        <f t="shared" si="12"/>
        <v>13.58</v>
      </c>
      <c r="AF36" s="180">
        <f t="shared" si="13"/>
        <v>0</v>
      </c>
      <c r="AG36" s="182" t="s">
        <v>121</v>
      </c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</row>
    <row r="37" spans="1:60" outlineLevel="2" x14ac:dyDescent="0.2">
      <c r="A37" s="171">
        <v>95</v>
      </c>
      <c r="B37" s="172" t="s">
        <v>177</v>
      </c>
      <c r="C37" s="195" t="s">
        <v>178</v>
      </c>
      <c r="D37" s="173" t="s">
        <v>156</v>
      </c>
      <c r="E37" s="174">
        <v>10</v>
      </c>
      <c r="F37" s="175"/>
      <c r="G37" s="176">
        <f t="shared" si="0"/>
        <v>0</v>
      </c>
      <c r="H37" s="177"/>
      <c r="I37" s="178">
        <f t="shared" si="1"/>
        <v>0</v>
      </c>
      <c r="J37" s="175"/>
      <c r="K37" s="176">
        <f t="shared" si="2"/>
        <v>0</v>
      </c>
      <c r="L37" s="176">
        <v>21</v>
      </c>
      <c r="M37" s="176">
        <f t="shared" si="3"/>
        <v>0</v>
      </c>
      <c r="N37" s="174">
        <v>0</v>
      </c>
      <c r="O37" s="174">
        <f t="shared" si="4"/>
        <v>0</v>
      </c>
      <c r="P37" s="174">
        <v>0</v>
      </c>
      <c r="Q37" s="174">
        <f t="shared" si="5"/>
        <v>0</v>
      </c>
      <c r="R37" s="176"/>
      <c r="S37" s="176" t="s">
        <v>118</v>
      </c>
      <c r="T37" s="179" t="s">
        <v>118</v>
      </c>
      <c r="U37" s="159">
        <v>0.3</v>
      </c>
      <c r="V37" s="159">
        <f t="shared" si="6"/>
        <v>3</v>
      </c>
      <c r="W37" s="159"/>
      <c r="X37" s="159" t="s">
        <v>119</v>
      </c>
      <c r="Y37" s="159" t="s">
        <v>120</v>
      </c>
      <c r="Z37" s="180">
        <f t="shared" si="7"/>
        <v>0</v>
      </c>
      <c r="AA37" s="180">
        <f t="shared" si="8"/>
        <v>0</v>
      </c>
      <c r="AB37" s="180">
        <f t="shared" si="9"/>
        <v>0</v>
      </c>
      <c r="AC37" s="181">
        <f t="shared" si="10"/>
        <v>0</v>
      </c>
      <c r="AD37" s="181">
        <f t="shared" si="11"/>
        <v>0</v>
      </c>
      <c r="AE37" s="180">
        <f t="shared" si="12"/>
        <v>3</v>
      </c>
      <c r="AF37" s="180">
        <f t="shared" si="13"/>
        <v>0</v>
      </c>
      <c r="AG37" s="182" t="s">
        <v>121</v>
      </c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</row>
    <row r="38" spans="1:60" outlineLevel="2" x14ac:dyDescent="0.2">
      <c r="A38" s="171">
        <v>103</v>
      </c>
      <c r="B38" s="172" t="s">
        <v>179</v>
      </c>
      <c r="C38" s="195" t="s">
        <v>180</v>
      </c>
      <c r="D38" s="173" t="s">
        <v>117</v>
      </c>
      <c r="E38" s="174">
        <v>7</v>
      </c>
      <c r="F38" s="175"/>
      <c r="G38" s="176">
        <f t="shared" si="0"/>
        <v>0</v>
      </c>
      <c r="H38" s="177"/>
      <c r="I38" s="178">
        <f t="shared" si="1"/>
        <v>0</v>
      </c>
      <c r="J38" s="175"/>
      <c r="K38" s="176">
        <f t="shared" si="2"/>
        <v>0</v>
      </c>
      <c r="L38" s="176">
        <v>21</v>
      </c>
      <c r="M38" s="176">
        <f t="shared" si="3"/>
        <v>0</v>
      </c>
      <c r="N38" s="174">
        <v>0</v>
      </c>
      <c r="O38" s="174">
        <f t="shared" si="4"/>
        <v>0</v>
      </c>
      <c r="P38" s="174">
        <v>0</v>
      </c>
      <c r="Q38" s="174">
        <f t="shared" si="5"/>
        <v>0</v>
      </c>
      <c r="R38" s="176"/>
      <c r="S38" s="176" t="s">
        <v>128</v>
      </c>
      <c r="T38" s="179" t="s">
        <v>129</v>
      </c>
      <c r="U38" s="159">
        <v>0.25</v>
      </c>
      <c r="V38" s="159">
        <f t="shared" si="6"/>
        <v>1.75</v>
      </c>
      <c r="W38" s="159"/>
      <c r="X38" s="159" t="s">
        <v>119</v>
      </c>
      <c r="Y38" s="159" t="s">
        <v>120</v>
      </c>
      <c r="Z38" s="180">
        <f t="shared" si="7"/>
        <v>0</v>
      </c>
      <c r="AA38" s="180">
        <f t="shared" si="8"/>
        <v>0</v>
      </c>
      <c r="AB38" s="180">
        <f t="shared" si="9"/>
        <v>0</v>
      </c>
      <c r="AC38" s="181">
        <f t="shared" si="10"/>
        <v>0</v>
      </c>
      <c r="AD38" s="181">
        <f t="shared" si="11"/>
        <v>0</v>
      </c>
      <c r="AE38" s="180">
        <f t="shared" si="12"/>
        <v>1.75</v>
      </c>
      <c r="AF38" s="180">
        <f t="shared" si="13"/>
        <v>0</v>
      </c>
      <c r="AG38" s="182" t="s">
        <v>121</v>
      </c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</row>
    <row r="39" spans="1:60" outlineLevel="2" x14ac:dyDescent="0.2">
      <c r="A39" s="171">
        <v>105</v>
      </c>
      <c r="B39" s="172" t="s">
        <v>181</v>
      </c>
      <c r="C39" s="195" t="s">
        <v>182</v>
      </c>
      <c r="D39" s="173" t="s">
        <v>117</v>
      </c>
      <c r="E39" s="174">
        <v>3</v>
      </c>
      <c r="F39" s="175"/>
      <c r="G39" s="176">
        <f t="shared" si="0"/>
        <v>0</v>
      </c>
      <c r="H39" s="177"/>
      <c r="I39" s="178">
        <f t="shared" si="1"/>
        <v>0</v>
      </c>
      <c r="J39" s="175"/>
      <c r="K39" s="176">
        <f t="shared" si="2"/>
        <v>0</v>
      </c>
      <c r="L39" s="176">
        <v>21</v>
      </c>
      <c r="M39" s="176">
        <f t="shared" si="3"/>
        <v>0</v>
      </c>
      <c r="N39" s="174">
        <v>0</v>
      </c>
      <c r="O39" s="174">
        <f t="shared" si="4"/>
        <v>0</v>
      </c>
      <c r="P39" s="174">
        <v>0</v>
      </c>
      <c r="Q39" s="174">
        <f t="shared" si="5"/>
        <v>0</v>
      </c>
      <c r="R39" s="176"/>
      <c r="S39" s="176" t="s">
        <v>118</v>
      </c>
      <c r="T39" s="179" t="s">
        <v>118</v>
      </c>
      <c r="U39" s="159">
        <v>8.7999999999999995E-2</v>
      </c>
      <c r="V39" s="159">
        <f t="shared" si="6"/>
        <v>0.26</v>
      </c>
      <c r="W39" s="159"/>
      <c r="X39" s="159" t="s">
        <v>119</v>
      </c>
      <c r="Y39" s="159" t="s">
        <v>120</v>
      </c>
      <c r="Z39" s="180">
        <f t="shared" si="7"/>
        <v>0</v>
      </c>
      <c r="AA39" s="180">
        <f t="shared" si="8"/>
        <v>0</v>
      </c>
      <c r="AB39" s="180">
        <f t="shared" si="9"/>
        <v>0</v>
      </c>
      <c r="AC39" s="181">
        <f t="shared" si="10"/>
        <v>0</v>
      </c>
      <c r="AD39" s="181">
        <f t="shared" si="11"/>
        <v>0</v>
      </c>
      <c r="AE39" s="180">
        <f t="shared" si="12"/>
        <v>0.26</v>
      </c>
      <c r="AF39" s="180">
        <f t="shared" si="13"/>
        <v>0</v>
      </c>
      <c r="AG39" s="182" t="s">
        <v>121</v>
      </c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</row>
    <row r="40" spans="1:60" outlineLevel="2" x14ac:dyDescent="0.2">
      <c r="A40" s="171">
        <v>107</v>
      </c>
      <c r="B40" s="172" t="s">
        <v>183</v>
      </c>
      <c r="C40" s="195" t="s">
        <v>184</v>
      </c>
      <c r="D40" s="173" t="s">
        <v>156</v>
      </c>
      <c r="E40" s="174">
        <v>22</v>
      </c>
      <c r="F40" s="175"/>
      <c r="G40" s="176">
        <f t="shared" si="0"/>
        <v>0</v>
      </c>
      <c r="H40" s="177"/>
      <c r="I40" s="178">
        <f t="shared" si="1"/>
        <v>0</v>
      </c>
      <c r="J40" s="175"/>
      <c r="K40" s="176">
        <f t="shared" si="2"/>
        <v>0</v>
      </c>
      <c r="L40" s="176">
        <v>21</v>
      </c>
      <c r="M40" s="176">
        <f t="shared" si="3"/>
        <v>0</v>
      </c>
      <c r="N40" s="174">
        <v>0</v>
      </c>
      <c r="O40" s="174">
        <f t="shared" si="4"/>
        <v>0</v>
      </c>
      <c r="P40" s="174">
        <v>0</v>
      </c>
      <c r="Q40" s="174">
        <f t="shared" si="5"/>
        <v>0</v>
      </c>
      <c r="R40" s="176"/>
      <c r="S40" s="176" t="s">
        <v>118</v>
      </c>
      <c r="T40" s="179" t="s">
        <v>118</v>
      </c>
      <c r="U40" s="159">
        <v>0.17083000000000001</v>
      </c>
      <c r="V40" s="159">
        <f t="shared" si="6"/>
        <v>3.76</v>
      </c>
      <c r="W40" s="159"/>
      <c r="X40" s="159" t="s">
        <v>119</v>
      </c>
      <c r="Y40" s="159" t="s">
        <v>120</v>
      </c>
      <c r="Z40" s="180">
        <f t="shared" si="7"/>
        <v>0</v>
      </c>
      <c r="AA40" s="180">
        <f t="shared" si="8"/>
        <v>0</v>
      </c>
      <c r="AB40" s="180">
        <f t="shared" si="9"/>
        <v>0</v>
      </c>
      <c r="AC40" s="181">
        <f t="shared" si="10"/>
        <v>0</v>
      </c>
      <c r="AD40" s="181">
        <f t="shared" si="11"/>
        <v>0</v>
      </c>
      <c r="AE40" s="180">
        <f t="shared" si="12"/>
        <v>3.76</v>
      </c>
      <c r="AF40" s="180">
        <f t="shared" si="13"/>
        <v>0</v>
      </c>
      <c r="AG40" s="182" t="s">
        <v>121</v>
      </c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</row>
    <row r="41" spans="1:60" outlineLevel="2" x14ac:dyDescent="0.2">
      <c r="A41" s="171">
        <v>109</v>
      </c>
      <c r="B41" s="172" t="s">
        <v>185</v>
      </c>
      <c r="C41" s="195" t="s">
        <v>186</v>
      </c>
      <c r="D41" s="173" t="s">
        <v>156</v>
      </c>
      <c r="E41" s="174">
        <v>18</v>
      </c>
      <c r="F41" s="175"/>
      <c r="G41" s="176">
        <f t="shared" si="0"/>
        <v>0</v>
      </c>
      <c r="H41" s="177"/>
      <c r="I41" s="178">
        <f t="shared" si="1"/>
        <v>0</v>
      </c>
      <c r="J41" s="175"/>
      <c r="K41" s="176">
        <f t="shared" si="2"/>
        <v>0</v>
      </c>
      <c r="L41" s="176">
        <v>21</v>
      </c>
      <c r="M41" s="176">
        <f t="shared" si="3"/>
        <v>0</v>
      </c>
      <c r="N41" s="174">
        <v>0</v>
      </c>
      <c r="O41" s="174">
        <f t="shared" si="4"/>
        <v>0</v>
      </c>
      <c r="P41" s="174">
        <v>0</v>
      </c>
      <c r="Q41" s="174">
        <f t="shared" si="5"/>
        <v>0</v>
      </c>
      <c r="R41" s="176"/>
      <c r="S41" s="176" t="s">
        <v>118</v>
      </c>
      <c r="T41" s="179" t="s">
        <v>118</v>
      </c>
      <c r="U41" s="159">
        <v>0.2</v>
      </c>
      <c r="V41" s="159">
        <f t="shared" si="6"/>
        <v>3.6</v>
      </c>
      <c r="W41" s="159"/>
      <c r="X41" s="159" t="s">
        <v>119</v>
      </c>
      <c r="Y41" s="159" t="s">
        <v>120</v>
      </c>
      <c r="Z41" s="180">
        <f t="shared" si="7"/>
        <v>0</v>
      </c>
      <c r="AA41" s="180">
        <f t="shared" si="8"/>
        <v>0</v>
      </c>
      <c r="AB41" s="180">
        <f t="shared" si="9"/>
        <v>0</v>
      </c>
      <c r="AC41" s="181">
        <f t="shared" si="10"/>
        <v>0</v>
      </c>
      <c r="AD41" s="181">
        <f t="shared" si="11"/>
        <v>0</v>
      </c>
      <c r="AE41" s="180">
        <f t="shared" si="12"/>
        <v>3.6</v>
      </c>
      <c r="AF41" s="180">
        <f t="shared" si="13"/>
        <v>0</v>
      </c>
      <c r="AG41" s="182" t="s">
        <v>121</v>
      </c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</row>
    <row r="42" spans="1:60" outlineLevel="2" x14ac:dyDescent="0.2">
      <c r="A42" s="171">
        <v>111</v>
      </c>
      <c r="B42" s="172" t="s">
        <v>187</v>
      </c>
      <c r="C42" s="195" t="s">
        <v>188</v>
      </c>
      <c r="D42" s="173" t="s">
        <v>156</v>
      </c>
      <c r="E42" s="174">
        <v>10</v>
      </c>
      <c r="F42" s="175"/>
      <c r="G42" s="176">
        <f t="shared" si="0"/>
        <v>0</v>
      </c>
      <c r="H42" s="177"/>
      <c r="I42" s="178">
        <f t="shared" si="1"/>
        <v>0</v>
      </c>
      <c r="J42" s="175"/>
      <c r="K42" s="176">
        <f t="shared" si="2"/>
        <v>0</v>
      </c>
      <c r="L42" s="176">
        <v>21</v>
      </c>
      <c r="M42" s="176">
        <f t="shared" si="3"/>
        <v>0</v>
      </c>
      <c r="N42" s="174">
        <v>0</v>
      </c>
      <c r="O42" s="174">
        <f t="shared" si="4"/>
        <v>0</v>
      </c>
      <c r="P42" s="174">
        <v>0</v>
      </c>
      <c r="Q42" s="174">
        <f t="shared" si="5"/>
        <v>0</v>
      </c>
      <c r="R42" s="176"/>
      <c r="S42" s="176" t="s">
        <v>118</v>
      </c>
      <c r="T42" s="179" t="s">
        <v>118</v>
      </c>
      <c r="U42" s="159">
        <v>0.49367</v>
      </c>
      <c r="V42" s="159">
        <f t="shared" si="6"/>
        <v>4.9400000000000004</v>
      </c>
      <c r="W42" s="159"/>
      <c r="X42" s="159" t="s">
        <v>119</v>
      </c>
      <c r="Y42" s="159" t="s">
        <v>120</v>
      </c>
      <c r="Z42" s="180">
        <f t="shared" si="7"/>
        <v>0</v>
      </c>
      <c r="AA42" s="180">
        <f t="shared" si="8"/>
        <v>0</v>
      </c>
      <c r="AB42" s="180">
        <f t="shared" si="9"/>
        <v>0</v>
      </c>
      <c r="AC42" s="181">
        <f t="shared" si="10"/>
        <v>0</v>
      </c>
      <c r="AD42" s="181">
        <f t="shared" si="11"/>
        <v>0</v>
      </c>
      <c r="AE42" s="180">
        <f t="shared" si="12"/>
        <v>4.9400000000000004</v>
      </c>
      <c r="AF42" s="180">
        <f t="shared" si="13"/>
        <v>0</v>
      </c>
      <c r="AG42" s="182" t="s">
        <v>121</v>
      </c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</row>
    <row r="43" spans="1:60" outlineLevel="2" x14ac:dyDescent="0.2">
      <c r="A43" s="171">
        <v>115</v>
      </c>
      <c r="B43" s="172" t="s">
        <v>189</v>
      </c>
      <c r="C43" s="195" t="s">
        <v>190</v>
      </c>
      <c r="D43" s="173" t="s">
        <v>156</v>
      </c>
      <c r="E43" s="174">
        <v>4</v>
      </c>
      <c r="F43" s="175"/>
      <c r="G43" s="176">
        <f t="shared" si="0"/>
        <v>0</v>
      </c>
      <c r="H43" s="177"/>
      <c r="I43" s="178">
        <f t="shared" si="1"/>
        <v>0</v>
      </c>
      <c r="J43" s="175"/>
      <c r="K43" s="176">
        <f t="shared" si="2"/>
        <v>0</v>
      </c>
      <c r="L43" s="176">
        <v>21</v>
      </c>
      <c r="M43" s="176">
        <f t="shared" si="3"/>
        <v>0</v>
      </c>
      <c r="N43" s="174">
        <v>0</v>
      </c>
      <c r="O43" s="174">
        <f t="shared" si="4"/>
        <v>0</v>
      </c>
      <c r="P43" s="174">
        <v>0</v>
      </c>
      <c r="Q43" s="174">
        <f t="shared" si="5"/>
        <v>0</v>
      </c>
      <c r="R43" s="176"/>
      <c r="S43" s="176" t="s">
        <v>118</v>
      </c>
      <c r="T43" s="179" t="s">
        <v>118</v>
      </c>
      <c r="U43" s="159">
        <v>0.60099999999999998</v>
      </c>
      <c r="V43" s="159">
        <f t="shared" si="6"/>
        <v>2.4</v>
      </c>
      <c r="W43" s="159"/>
      <c r="X43" s="159" t="s">
        <v>119</v>
      </c>
      <c r="Y43" s="159" t="s">
        <v>120</v>
      </c>
      <c r="Z43" s="180">
        <f t="shared" si="7"/>
        <v>0</v>
      </c>
      <c r="AA43" s="180">
        <f t="shared" si="8"/>
        <v>0</v>
      </c>
      <c r="AB43" s="180">
        <f t="shared" si="9"/>
        <v>0</v>
      </c>
      <c r="AC43" s="181">
        <f t="shared" si="10"/>
        <v>0</v>
      </c>
      <c r="AD43" s="181">
        <f t="shared" si="11"/>
        <v>0</v>
      </c>
      <c r="AE43" s="180">
        <f t="shared" si="12"/>
        <v>2.4</v>
      </c>
      <c r="AF43" s="180">
        <f t="shared" si="13"/>
        <v>0</v>
      </c>
      <c r="AG43" s="182" t="s">
        <v>121</v>
      </c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</row>
    <row r="44" spans="1:60" outlineLevel="2" x14ac:dyDescent="0.2">
      <c r="A44" s="171">
        <v>116</v>
      </c>
      <c r="B44" s="172" t="s">
        <v>191</v>
      </c>
      <c r="C44" s="195" t="s">
        <v>192</v>
      </c>
      <c r="D44" s="173" t="s">
        <v>117</v>
      </c>
      <c r="E44" s="174">
        <v>2</v>
      </c>
      <c r="F44" s="175"/>
      <c r="G44" s="176">
        <f t="shared" si="0"/>
        <v>0</v>
      </c>
      <c r="H44" s="177"/>
      <c r="I44" s="178">
        <f t="shared" si="1"/>
        <v>0</v>
      </c>
      <c r="J44" s="175"/>
      <c r="K44" s="176">
        <f t="shared" si="2"/>
        <v>0</v>
      </c>
      <c r="L44" s="176">
        <v>21</v>
      </c>
      <c r="M44" s="176">
        <f t="shared" si="3"/>
        <v>0</v>
      </c>
      <c r="N44" s="174">
        <v>3.64E-3</v>
      </c>
      <c r="O44" s="174">
        <f t="shared" si="4"/>
        <v>0.01</v>
      </c>
      <c r="P44" s="174">
        <v>0</v>
      </c>
      <c r="Q44" s="174">
        <f t="shared" si="5"/>
        <v>0</v>
      </c>
      <c r="R44" s="176" t="s">
        <v>193</v>
      </c>
      <c r="S44" s="176" t="s">
        <v>118</v>
      </c>
      <c r="T44" s="179" t="s">
        <v>118</v>
      </c>
      <c r="U44" s="159">
        <v>0</v>
      </c>
      <c r="V44" s="159">
        <f t="shared" si="6"/>
        <v>0</v>
      </c>
      <c r="W44" s="159"/>
      <c r="X44" s="159" t="s">
        <v>80</v>
      </c>
      <c r="Y44" s="159" t="s">
        <v>120</v>
      </c>
      <c r="Z44" s="180">
        <f t="shared" si="7"/>
        <v>0</v>
      </c>
      <c r="AA44" s="180">
        <f t="shared" si="8"/>
        <v>0</v>
      </c>
      <c r="AB44" s="180">
        <f t="shared" si="9"/>
        <v>0</v>
      </c>
      <c r="AC44" s="181">
        <f t="shared" si="10"/>
        <v>0.01</v>
      </c>
      <c r="AD44" s="181">
        <f t="shared" si="11"/>
        <v>0</v>
      </c>
      <c r="AE44" s="180">
        <f t="shared" si="12"/>
        <v>0</v>
      </c>
      <c r="AF44" s="180">
        <f t="shared" si="13"/>
        <v>0</v>
      </c>
      <c r="AG44" s="182" t="s">
        <v>194</v>
      </c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</row>
    <row r="45" spans="1:60" outlineLevel="2" x14ac:dyDescent="0.2">
      <c r="A45" s="171">
        <v>119</v>
      </c>
      <c r="B45" s="172" t="s">
        <v>195</v>
      </c>
      <c r="C45" s="195" t="s">
        <v>196</v>
      </c>
      <c r="D45" s="173" t="s">
        <v>117</v>
      </c>
      <c r="E45" s="174">
        <v>12</v>
      </c>
      <c r="F45" s="175"/>
      <c r="G45" s="176">
        <f t="shared" si="0"/>
        <v>0</v>
      </c>
      <c r="H45" s="177"/>
      <c r="I45" s="178">
        <f t="shared" si="1"/>
        <v>0</v>
      </c>
      <c r="J45" s="175"/>
      <c r="K45" s="176">
        <f t="shared" si="2"/>
        <v>0</v>
      </c>
      <c r="L45" s="176">
        <v>21</v>
      </c>
      <c r="M45" s="176">
        <f t="shared" si="3"/>
        <v>0</v>
      </c>
      <c r="N45" s="174">
        <v>0</v>
      </c>
      <c r="O45" s="174">
        <f t="shared" si="4"/>
        <v>0</v>
      </c>
      <c r="P45" s="174">
        <v>0</v>
      </c>
      <c r="Q45" s="174">
        <f t="shared" si="5"/>
        <v>0</v>
      </c>
      <c r="R45" s="176"/>
      <c r="S45" s="176" t="s">
        <v>118</v>
      </c>
      <c r="T45" s="179" t="s">
        <v>118</v>
      </c>
      <c r="U45" s="159">
        <v>0.12</v>
      </c>
      <c r="V45" s="159">
        <f t="shared" si="6"/>
        <v>1.44</v>
      </c>
      <c r="W45" s="159"/>
      <c r="X45" s="159" t="s">
        <v>119</v>
      </c>
      <c r="Y45" s="159" t="s">
        <v>120</v>
      </c>
      <c r="Z45" s="180">
        <f t="shared" si="7"/>
        <v>0</v>
      </c>
      <c r="AA45" s="180">
        <f t="shared" si="8"/>
        <v>0</v>
      </c>
      <c r="AB45" s="180">
        <f t="shared" si="9"/>
        <v>0</v>
      </c>
      <c r="AC45" s="181">
        <f t="shared" si="10"/>
        <v>0</v>
      </c>
      <c r="AD45" s="181">
        <f t="shared" si="11"/>
        <v>0</v>
      </c>
      <c r="AE45" s="180">
        <f t="shared" si="12"/>
        <v>1.44</v>
      </c>
      <c r="AF45" s="180">
        <f t="shared" si="13"/>
        <v>0</v>
      </c>
      <c r="AG45" s="182" t="s">
        <v>121</v>
      </c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</row>
    <row r="46" spans="1:60" ht="22.5" outlineLevel="2" x14ac:dyDescent="0.2">
      <c r="A46" s="171">
        <v>120</v>
      </c>
      <c r="B46" s="172" t="s">
        <v>197</v>
      </c>
      <c r="C46" s="195" t="s">
        <v>198</v>
      </c>
      <c r="D46" s="173" t="s">
        <v>117</v>
      </c>
      <c r="E46" s="174">
        <v>4</v>
      </c>
      <c r="F46" s="175"/>
      <c r="G46" s="176">
        <f t="shared" si="0"/>
        <v>0</v>
      </c>
      <c r="H46" s="177"/>
      <c r="I46" s="178">
        <f t="shared" si="1"/>
        <v>0</v>
      </c>
      <c r="J46" s="175"/>
      <c r="K46" s="176">
        <f t="shared" si="2"/>
        <v>0</v>
      </c>
      <c r="L46" s="176">
        <v>21</v>
      </c>
      <c r="M46" s="176">
        <f t="shared" si="3"/>
        <v>0</v>
      </c>
      <c r="N46" s="174">
        <v>8.0700000000000008E-3</v>
      </c>
      <c r="O46" s="174">
        <f t="shared" si="4"/>
        <v>0.03</v>
      </c>
      <c r="P46" s="174">
        <v>0</v>
      </c>
      <c r="Q46" s="174">
        <f t="shared" si="5"/>
        <v>0</v>
      </c>
      <c r="R46" s="176"/>
      <c r="S46" s="176" t="s">
        <v>118</v>
      </c>
      <c r="T46" s="179" t="s">
        <v>118</v>
      </c>
      <c r="U46" s="159">
        <v>1.921</v>
      </c>
      <c r="V46" s="159">
        <f t="shared" si="6"/>
        <v>7.68</v>
      </c>
      <c r="W46" s="159"/>
      <c r="X46" s="159" t="s">
        <v>119</v>
      </c>
      <c r="Y46" s="159" t="s">
        <v>120</v>
      </c>
      <c r="Z46" s="180">
        <f t="shared" si="7"/>
        <v>0</v>
      </c>
      <c r="AA46" s="180">
        <f t="shared" si="8"/>
        <v>0</v>
      </c>
      <c r="AB46" s="180">
        <f t="shared" si="9"/>
        <v>0</v>
      </c>
      <c r="AC46" s="181">
        <f t="shared" si="10"/>
        <v>0.03</v>
      </c>
      <c r="AD46" s="181">
        <f t="shared" si="11"/>
        <v>0</v>
      </c>
      <c r="AE46" s="180">
        <f t="shared" si="12"/>
        <v>7.68</v>
      </c>
      <c r="AF46" s="180">
        <f t="shared" si="13"/>
        <v>0</v>
      </c>
      <c r="AG46" s="182" t="s">
        <v>121</v>
      </c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</row>
    <row r="47" spans="1:60" outlineLevel="2" x14ac:dyDescent="0.2">
      <c r="A47" s="183">
        <v>121</v>
      </c>
      <c r="B47" s="184" t="s">
        <v>199</v>
      </c>
      <c r="C47" s="196" t="s">
        <v>200</v>
      </c>
      <c r="D47" s="185" t="s">
        <v>156</v>
      </c>
      <c r="E47" s="186">
        <v>60</v>
      </c>
      <c r="F47" s="187"/>
      <c r="G47" s="188">
        <f t="shared" si="0"/>
        <v>0</v>
      </c>
      <c r="H47" s="189"/>
      <c r="I47" s="190">
        <f t="shared" si="1"/>
        <v>0</v>
      </c>
      <c r="J47" s="187"/>
      <c r="K47" s="188">
        <f t="shared" si="2"/>
        <v>0</v>
      </c>
      <c r="L47" s="188">
        <v>21</v>
      </c>
      <c r="M47" s="188">
        <f t="shared" si="3"/>
        <v>0</v>
      </c>
      <c r="N47" s="186">
        <v>4.8999999999999998E-4</v>
      </c>
      <c r="O47" s="186">
        <f t="shared" si="4"/>
        <v>0.03</v>
      </c>
      <c r="P47" s="186">
        <v>2E-3</v>
      </c>
      <c r="Q47" s="186">
        <f t="shared" si="5"/>
        <v>0.12</v>
      </c>
      <c r="R47" s="188"/>
      <c r="S47" s="188" t="s">
        <v>118</v>
      </c>
      <c r="T47" s="191" t="s">
        <v>118</v>
      </c>
      <c r="U47" s="159">
        <v>0.17599999999999999</v>
      </c>
      <c r="V47" s="159">
        <f t="shared" si="6"/>
        <v>10.56</v>
      </c>
      <c r="W47" s="159"/>
      <c r="X47" s="159" t="s">
        <v>119</v>
      </c>
      <c r="Y47" s="159" t="s">
        <v>120</v>
      </c>
      <c r="Z47" s="180">
        <f t="shared" si="7"/>
        <v>0</v>
      </c>
      <c r="AA47" s="180">
        <f t="shared" si="8"/>
        <v>0</v>
      </c>
      <c r="AB47" s="180">
        <f t="shared" si="9"/>
        <v>0</v>
      </c>
      <c r="AC47" s="181">
        <f t="shared" si="10"/>
        <v>0.03</v>
      </c>
      <c r="AD47" s="181">
        <f t="shared" si="11"/>
        <v>0.12</v>
      </c>
      <c r="AE47" s="180">
        <f t="shared" si="12"/>
        <v>10.56</v>
      </c>
      <c r="AF47" s="180">
        <f t="shared" si="13"/>
        <v>0</v>
      </c>
      <c r="AG47" s="182" t="s">
        <v>121</v>
      </c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</row>
    <row r="48" spans="1:60" outlineLevel="3" x14ac:dyDescent="0.2">
      <c r="A48" s="156"/>
      <c r="B48" s="157"/>
      <c r="C48" s="279" t="s">
        <v>201</v>
      </c>
      <c r="D48" s="280"/>
      <c r="E48" s="280"/>
      <c r="F48" s="280"/>
      <c r="G48" s="280"/>
      <c r="H48" s="160"/>
      <c r="I48" s="161"/>
      <c r="J48" s="159"/>
      <c r="K48" s="159"/>
      <c r="L48" s="159"/>
      <c r="M48" s="159"/>
      <c r="N48" s="158"/>
      <c r="O48" s="158"/>
      <c r="P48" s="158"/>
      <c r="Q48" s="158"/>
      <c r="R48" s="159"/>
      <c r="S48" s="159"/>
      <c r="T48" s="159"/>
      <c r="U48" s="159"/>
      <c r="V48" s="159"/>
      <c r="W48" s="159"/>
      <c r="X48" s="159"/>
      <c r="Y48" s="159"/>
      <c r="Z48" s="182"/>
      <c r="AA48" s="182"/>
      <c r="AB48" s="182"/>
      <c r="AC48" s="182"/>
      <c r="AD48" s="182"/>
      <c r="AE48" s="182"/>
      <c r="AF48" s="182"/>
      <c r="AG48" s="182" t="s">
        <v>202</v>
      </c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</row>
    <row r="49" spans="1:60" outlineLevel="2" x14ac:dyDescent="0.2">
      <c r="A49" s="171">
        <v>122</v>
      </c>
      <c r="B49" s="172" t="s">
        <v>203</v>
      </c>
      <c r="C49" s="195" t="s">
        <v>204</v>
      </c>
      <c r="D49" s="173" t="s">
        <v>156</v>
      </c>
      <c r="E49" s="174">
        <v>40</v>
      </c>
      <c r="F49" s="175"/>
      <c r="G49" s="176">
        <f>ROUND(E49*F49,2)</f>
        <v>0</v>
      </c>
      <c r="H49" s="177"/>
      <c r="I49" s="178">
        <f>ROUND(E49*H49,2)</f>
        <v>0</v>
      </c>
      <c r="J49" s="175"/>
      <c r="K49" s="176">
        <f>ROUND(E49*J49,2)</f>
        <v>0</v>
      </c>
      <c r="L49" s="176">
        <v>21</v>
      </c>
      <c r="M49" s="176">
        <f>G49*(1+L49/100)</f>
        <v>0</v>
      </c>
      <c r="N49" s="174">
        <v>0</v>
      </c>
      <c r="O49" s="174">
        <f>ROUND(E49*N49,2)</f>
        <v>0</v>
      </c>
      <c r="P49" s="174">
        <v>8.0000000000000002E-3</v>
      </c>
      <c r="Q49" s="174">
        <f>ROUND(E49*P49,2)</f>
        <v>0.32</v>
      </c>
      <c r="R49" s="176"/>
      <c r="S49" s="176" t="s">
        <v>118</v>
      </c>
      <c r="T49" s="179" t="s">
        <v>118</v>
      </c>
      <c r="U49" s="159">
        <v>0.47299999999999998</v>
      </c>
      <c r="V49" s="159">
        <f>ROUND(E49*U49,2)</f>
        <v>18.920000000000002</v>
      </c>
      <c r="W49" s="159"/>
      <c r="X49" s="159" t="s">
        <v>119</v>
      </c>
      <c r="Y49" s="159" t="s">
        <v>120</v>
      </c>
      <c r="Z49" s="180">
        <f>I49</f>
        <v>0</v>
      </c>
      <c r="AA49" s="180">
        <f>K49</f>
        <v>0</v>
      </c>
      <c r="AB49" s="180">
        <f>M49</f>
        <v>0</v>
      </c>
      <c r="AC49" s="181">
        <f>O49</f>
        <v>0</v>
      </c>
      <c r="AD49" s="181">
        <f>Q49</f>
        <v>0.32</v>
      </c>
      <c r="AE49" s="180">
        <f>V49</f>
        <v>18.920000000000002</v>
      </c>
      <c r="AF49" s="180">
        <f>G49</f>
        <v>0</v>
      </c>
      <c r="AG49" s="182" t="s">
        <v>121</v>
      </c>
      <c r="AH49" s="182"/>
      <c r="AI49" s="182"/>
      <c r="AJ49" s="182"/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</row>
    <row r="50" spans="1:60" outlineLevel="2" x14ac:dyDescent="0.2">
      <c r="A50" s="183">
        <v>123</v>
      </c>
      <c r="B50" s="184" t="s">
        <v>205</v>
      </c>
      <c r="C50" s="196" t="s">
        <v>206</v>
      </c>
      <c r="D50" s="185" t="s">
        <v>156</v>
      </c>
      <c r="E50" s="186">
        <v>10</v>
      </c>
      <c r="F50" s="187"/>
      <c r="G50" s="188">
        <f>ROUND(E50*F50,2)</f>
        <v>0</v>
      </c>
      <c r="H50" s="189"/>
      <c r="I50" s="190">
        <f>ROUND(E50*H50,2)</f>
        <v>0</v>
      </c>
      <c r="J50" s="187"/>
      <c r="K50" s="188">
        <f>ROUND(E50*J50,2)</f>
        <v>0</v>
      </c>
      <c r="L50" s="188">
        <v>21</v>
      </c>
      <c r="M50" s="188">
        <f>G50*(1+L50/100)</f>
        <v>0</v>
      </c>
      <c r="N50" s="186">
        <v>4.8999999999999998E-4</v>
      </c>
      <c r="O50" s="186">
        <f>ROUND(E50*N50,2)</f>
        <v>0</v>
      </c>
      <c r="P50" s="186">
        <v>6.0000000000000001E-3</v>
      </c>
      <c r="Q50" s="186">
        <f>ROUND(E50*P50,2)</f>
        <v>0.06</v>
      </c>
      <c r="R50" s="188"/>
      <c r="S50" s="188" t="s">
        <v>118</v>
      </c>
      <c r="T50" s="191" t="s">
        <v>118</v>
      </c>
      <c r="U50" s="159">
        <v>0.27400000000000002</v>
      </c>
      <c r="V50" s="159">
        <f>ROUND(E50*U50,2)</f>
        <v>2.74</v>
      </c>
      <c r="W50" s="159"/>
      <c r="X50" s="159" t="s">
        <v>119</v>
      </c>
      <c r="Y50" s="159" t="s">
        <v>120</v>
      </c>
      <c r="Z50" s="180">
        <f>I50</f>
        <v>0</v>
      </c>
      <c r="AA50" s="180">
        <f>K50</f>
        <v>0</v>
      </c>
      <c r="AB50" s="180">
        <f>M50</f>
        <v>0</v>
      </c>
      <c r="AC50" s="181">
        <f>O50</f>
        <v>0</v>
      </c>
      <c r="AD50" s="181">
        <f>Q50</f>
        <v>0.06</v>
      </c>
      <c r="AE50" s="180">
        <f>V50</f>
        <v>2.74</v>
      </c>
      <c r="AF50" s="180">
        <f>G50</f>
        <v>0</v>
      </c>
      <c r="AG50" s="182" t="s">
        <v>121</v>
      </c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</row>
    <row r="51" spans="1:60" outlineLevel="3" x14ac:dyDescent="0.2">
      <c r="A51" s="156"/>
      <c r="B51" s="157"/>
      <c r="C51" s="279" t="s">
        <v>201</v>
      </c>
      <c r="D51" s="280"/>
      <c r="E51" s="280"/>
      <c r="F51" s="280"/>
      <c r="G51" s="280"/>
      <c r="H51" s="160"/>
      <c r="I51" s="161"/>
      <c r="J51" s="159"/>
      <c r="K51" s="159"/>
      <c r="L51" s="159"/>
      <c r="M51" s="159"/>
      <c r="N51" s="158"/>
      <c r="O51" s="158"/>
      <c r="P51" s="158"/>
      <c r="Q51" s="158"/>
      <c r="R51" s="159"/>
      <c r="S51" s="159"/>
      <c r="T51" s="159"/>
      <c r="U51" s="159"/>
      <c r="V51" s="159"/>
      <c r="W51" s="159"/>
      <c r="X51" s="159"/>
      <c r="Y51" s="159"/>
      <c r="Z51" s="182"/>
      <c r="AA51" s="182"/>
      <c r="AB51" s="182"/>
      <c r="AC51" s="182"/>
      <c r="AD51" s="182"/>
      <c r="AE51" s="182"/>
      <c r="AF51" s="182"/>
      <c r="AG51" s="182" t="s">
        <v>202</v>
      </c>
      <c r="AH51" s="182"/>
      <c r="AI51" s="182"/>
      <c r="AJ51" s="182"/>
      <c r="AK51" s="182"/>
      <c r="AL51" s="182"/>
      <c r="AM51" s="182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</row>
    <row r="52" spans="1:60" outlineLevel="2" x14ac:dyDescent="0.2">
      <c r="A52" s="171">
        <v>126</v>
      </c>
      <c r="B52" s="172" t="s">
        <v>207</v>
      </c>
      <c r="C52" s="195" t="s">
        <v>208</v>
      </c>
      <c r="D52" s="173" t="s">
        <v>117</v>
      </c>
      <c r="E52" s="174">
        <v>1</v>
      </c>
      <c r="F52" s="175"/>
      <c r="G52" s="176">
        <f>ROUND(E52*F52,2)</f>
        <v>0</v>
      </c>
      <c r="H52" s="177"/>
      <c r="I52" s="178">
        <f>ROUND(E52*H52,2)</f>
        <v>0</v>
      </c>
      <c r="J52" s="175"/>
      <c r="K52" s="176">
        <f>ROUND(E52*J52,2)</f>
        <v>0</v>
      </c>
      <c r="L52" s="176">
        <v>21</v>
      </c>
      <c r="M52" s="176">
        <f>G52*(1+L52/100)</f>
        <v>0</v>
      </c>
      <c r="N52" s="174">
        <v>0</v>
      </c>
      <c r="O52" s="174">
        <f>ROUND(E52*N52,2)</f>
        <v>0</v>
      </c>
      <c r="P52" s="174">
        <v>0</v>
      </c>
      <c r="Q52" s="174">
        <f>ROUND(E52*P52,2)</f>
        <v>0</v>
      </c>
      <c r="R52" s="176"/>
      <c r="S52" s="176" t="s">
        <v>118</v>
      </c>
      <c r="T52" s="179" t="s">
        <v>118</v>
      </c>
      <c r="U52" s="159">
        <v>2.8151700000000002</v>
      </c>
      <c r="V52" s="159">
        <f>ROUND(E52*U52,2)</f>
        <v>2.82</v>
      </c>
      <c r="W52" s="159"/>
      <c r="X52" s="159" t="s">
        <v>119</v>
      </c>
      <c r="Y52" s="159" t="s">
        <v>120</v>
      </c>
      <c r="Z52" s="180">
        <f>I52</f>
        <v>0</v>
      </c>
      <c r="AA52" s="180">
        <f>K52</f>
        <v>0</v>
      </c>
      <c r="AB52" s="180">
        <f>M52</f>
        <v>0</v>
      </c>
      <c r="AC52" s="181">
        <f>O52</f>
        <v>0</v>
      </c>
      <c r="AD52" s="181">
        <f>Q52</f>
        <v>0</v>
      </c>
      <c r="AE52" s="180">
        <f>V52</f>
        <v>2.82</v>
      </c>
      <c r="AF52" s="180">
        <f>G52</f>
        <v>0</v>
      </c>
      <c r="AG52" s="182" t="s">
        <v>121</v>
      </c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</row>
    <row r="53" spans="1:60" outlineLevel="2" x14ac:dyDescent="0.2">
      <c r="A53" s="171">
        <v>130</v>
      </c>
      <c r="B53" s="172" t="s">
        <v>209</v>
      </c>
      <c r="C53" s="195" t="s">
        <v>210</v>
      </c>
      <c r="D53" s="173" t="s">
        <v>117</v>
      </c>
      <c r="E53" s="174">
        <v>2</v>
      </c>
      <c r="F53" s="175"/>
      <c r="G53" s="176">
        <f>ROUND(E53*F53,2)</f>
        <v>0</v>
      </c>
      <c r="H53" s="177"/>
      <c r="I53" s="178">
        <f>ROUND(E53*H53,2)</f>
        <v>0</v>
      </c>
      <c r="J53" s="175"/>
      <c r="K53" s="176">
        <f>ROUND(E53*J53,2)</f>
        <v>0</v>
      </c>
      <c r="L53" s="176">
        <v>21</v>
      </c>
      <c r="M53" s="176">
        <f>G53*(1+L53/100)</f>
        <v>0</v>
      </c>
      <c r="N53" s="174">
        <v>0</v>
      </c>
      <c r="O53" s="174">
        <f>ROUND(E53*N53,2)</f>
        <v>0</v>
      </c>
      <c r="P53" s="174">
        <v>0</v>
      </c>
      <c r="Q53" s="174">
        <f>ROUND(E53*P53,2)</f>
        <v>0</v>
      </c>
      <c r="R53" s="176"/>
      <c r="S53" s="176" t="s">
        <v>118</v>
      </c>
      <c r="T53" s="179" t="s">
        <v>118</v>
      </c>
      <c r="U53" s="159">
        <v>0.14632999999999999</v>
      </c>
      <c r="V53" s="159">
        <f>ROUND(E53*U53,2)</f>
        <v>0.28999999999999998</v>
      </c>
      <c r="W53" s="159"/>
      <c r="X53" s="159" t="s">
        <v>119</v>
      </c>
      <c r="Y53" s="159" t="s">
        <v>120</v>
      </c>
      <c r="Z53" s="180">
        <f>I53</f>
        <v>0</v>
      </c>
      <c r="AA53" s="180">
        <f>K53</f>
        <v>0</v>
      </c>
      <c r="AB53" s="180">
        <f>M53</f>
        <v>0</v>
      </c>
      <c r="AC53" s="181">
        <f>O53</f>
        <v>0</v>
      </c>
      <c r="AD53" s="181">
        <f>Q53</f>
        <v>0</v>
      </c>
      <c r="AE53" s="180">
        <f>V53</f>
        <v>0.28999999999999998</v>
      </c>
      <c r="AF53" s="180">
        <f>G53</f>
        <v>0</v>
      </c>
      <c r="AG53" s="182" t="s">
        <v>121</v>
      </c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</row>
    <row r="54" spans="1:60" ht="22.5" outlineLevel="2" x14ac:dyDescent="0.2">
      <c r="A54" s="171">
        <v>144</v>
      </c>
      <c r="B54" s="172" t="s">
        <v>211</v>
      </c>
      <c r="C54" s="195" t="s">
        <v>212</v>
      </c>
      <c r="D54" s="173" t="s">
        <v>156</v>
      </c>
      <c r="E54" s="174">
        <v>22</v>
      </c>
      <c r="F54" s="175"/>
      <c r="G54" s="176">
        <f>ROUND(E54*F54,2)</f>
        <v>0</v>
      </c>
      <c r="H54" s="177"/>
      <c r="I54" s="178">
        <f>ROUND(E54*H54,2)</f>
        <v>0</v>
      </c>
      <c r="J54" s="175"/>
      <c r="K54" s="176">
        <f>ROUND(E54*J54,2)</f>
        <v>0</v>
      </c>
      <c r="L54" s="176">
        <v>21</v>
      </c>
      <c r="M54" s="176">
        <f>G54*(1+L54/100)</f>
        <v>0</v>
      </c>
      <c r="N54" s="174">
        <v>0</v>
      </c>
      <c r="O54" s="174">
        <f>ROUND(E54*N54,2)</f>
        <v>0</v>
      </c>
      <c r="P54" s="174">
        <v>0</v>
      </c>
      <c r="Q54" s="174">
        <f>ROUND(E54*P54,2)</f>
        <v>0</v>
      </c>
      <c r="R54" s="176"/>
      <c r="S54" s="176" t="s">
        <v>118</v>
      </c>
      <c r="T54" s="179" t="s">
        <v>118</v>
      </c>
      <c r="U54" s="159">
        <v>0.121</v>
      </c>
      <c r="V54" s="159">
        <f>ROUND(E54*U54,2)</f>
        <v>2.66</v>
      </c>
      <c r="W54" s="159"/>
      <c r="X54" s="159" t="s">
        <v>119</v>
      </c>
      <c r="Y54" s="159" t="s">
        <v>120</v>
      </c>
      <c r="Z54" s="180">
        <f>I54</f>
        <v>0</v>
      </c>
      <c r="AA54" s="180">
        <f>K54</f>
        <v>0</v>
      </c>
      <c r="AB54" s="180">
        <f>M54</f>
        <v>0</v>
      </c>
      <c r="AC54" s="181">
        <f>O54</f>
        <v>0</v>
      </c>
      <c r="AD54" s="181">
        <f>Q54</f>
        <v>0</v>
      </c>
      <c r="AE54" s="180">
        <f>V54</f>
        <v>2.66</v>
      </c>
      <c r="AF54" s="180">
        <f>G54</f>
        <v>0</v>
      </c>
      <c r="AG54" s="182" t="s">
        <v>121</v>
      </c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</row>
    <row r="55" spans="1:60" outlineLevel="1" x14ac:dyDescent="0.2">
      <c r="A55" s="163" t="s">
        <v>113</v>
      </c>
      <c r="B55" s="164" t="s">
        <v>79</v>
      </c>
      <c r="C55" s="194" t="s">
        <v>80</v>
      </c>
      <c r="D55" s="165"/>
      <c r="E55" s="166"/>
      <c r="F55" s="167"/>
      <c r="G55" s="167">
        <f>SUM(AF56:AF137)</f>
        <v>0</v>
      </c>
      <c r="H55" s="168"/>
      <c r="I55" s="169">
        <f>SUM(Z56:Z137)</f>
        <v>0</v>
      </c>
      <c r="J55" s="167"/>
      <c r="K55" s="167">
        <f>SUM(AA56:AA137)</f>
        <v>0</v>
      </c>
      <c r="L55" s="167"/>
      <c r="M55" s="167">
        <f>SUM(AB56:AB137)</f>
        <v>0</v>
      </c>
      <c r="N55" s="166"/>
      <c r="O55" s="166">
        <f>SUM(AC56:AC137)</f>
        <v>0.37000000000000011</v>
      </c>
      <c r="P55" s="166"/>
      <c r="Q55" s="166">
        <f>SUM(AD56:AD137)</f>
        <v>0</v>
      </c>
      <c r="R55" s="167"/>
      <c r="S55" s="167"/>
      <c r="T55" s="170"/>
      <c r="U55" s="162"/>
      <c r="V55" s="162">
        <f>SUM(AE56:AE137)</f>
        <v>7.68</v>
      </c>
      <c r="W55" s="162"/>
      <c r="X55" s="162"/>
      <c r="Y55" s="162"/>
      <c r="Z55" s="182"/>
      <c r="AA55" s="182"/>
      <c r="AB55" s="182"/>
      <c r="AC55" s="182"/>
      <c r="AD55" s="182"/>
      <c r="AE55" s="182"/>
      <c r="AF55" s="182"/>
      <c r="AG55" s="182" t="s">
        <v>114</v>
      </c>
      <c r="AH55" s="182"/>
      <c r="AI55" s="182"/>
      <c r="AJ55" s="182"/>
      <c r="AK55" s="182"/>
      <c r="AL55" s="182"/>
      <c r="AM55" s="182"/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</row>
    <row r="56" spans="1:60" outlineLevel="2" x14ac:dyDescent="0.2">
      <c r="A56" s="171">
        <v>1</v>
      </c>
      <c r="B56" s="172" t="s">
        <v>213</v>
      </c>
      <c r="C56" s="195" t="s">
        <v>214</v>
      </c>
      <c r="D56" s="173" t="s">
        <v>215</v>
      </c>
      <c r="E56" s="174">
        <v>1</v>
      </c>
      <c r="F56" s="175"/>
      <c r="G56" s="176">
        <f t="shared" ref="G56:G87" si="14">ROUND(E56*F56,2)</f>
        <v>0</v>
      </c>
      <c r="H56" s="177"/>
      <c r="I56" s="178">
        <f t="shared" ref="I56:I87" si="15">ROUND(E56*H56,2)</f>
        <v>0</v>
      </c>
      <c r="J56" s="175"/>
      <c r="K56" s="176">
        <f t="shared" ref="K56:K87" si="16">ROUND(E56*J56,2)</f>
        <v>0</v>
      </c>
      <c r="L56" s="176">
        <v>21</v>
      </c>
      <c r="M56" s="176">
        <f t="shared" ref="M56:M87" si="17">G56*(1+L56/100)</f>
        <v>0</v>
      </c>
      <c r="N56" s="174">
        <v>0</v>
      </c>
      <c r="O56" s="174">
        <f t="shared" ref="O56:O87" si="18">ROUND(E56*N56,2)</f>
        <v>0</v>
      </c>
      <c r="P56" s="174">
        <v>0</v>
      </c>
      <c r="Q56" s="174">
        <f t="shared" ref="Q56:Q87" si="19">ROUND(E56*P56,2)</f>
        <v>0</v>
      </c>
      <c r="R56" s="176"/>
      <c r="S56" s="176" t="s">
        <v>128</v>
      </c>
      <c r="T56" s="179" t="s">
        <v>216</v>
      </c>
      <c r="U56" s="159">
        <v>0</v>
      </c>
      <c r="V56" s="159">
        <f t="shared" ref="V56:V87" si="20">ROUND(E56*U56,2)</f>
        <v>0</v>
      </c>
      <c r="W56" s="159"/>
      <c r="X56" s="159" t="s">
        <v>80</v>
      </c>
      <c r="Y56" s="159" t="s">
        <v>120</v>
      </c>
      <c r="Z56" s="180">
        <f t="shared" ref="Z56:Z87" si="21">I56</f>
        <v>0</v>
      </c>
      <c r="AA56" s="180">
        <f t="shared" ref="AA56:AA87" si="22">K56</f>
        <v>0</v>
      </c>
      <c r="AB56" s="180">
        <f t="shared" ref="AB56:AB87" si="23">M56</f>
        <v>0</v>
      </c>
      <c r="AC56" s="181">
        <f t="shared" ref="AC56:AC87" si="24">O56</f>
        <v>0</v>
      </c>
      <c r="AD56" s="181">
        <f t="shared" ref="AD56:AD87" si="25">Q56</f>
        <v>0</v>
      </c>
      <c r="AE56" s="180">
        <f t="shared" ref="AE56:AE87" si="26">V56</f>
        <v>0</v>
      </c>
      <c r="AF56" s="180">
        <f t="shared" ref="AF56:AF87" si="27">G56</f>
        <v>0</v>
      </c>
      <c r="AG56" s="182" t="s">
        <v>194</v>
      </c>
      <c r="AH56" s="182"/>
      <c r="AI56" s="182"/>
      <c r="AJ56" s="182"/>
      <c r="AK56" s="182"/>
      <c r="AL56" s="182"/>
      <c r="AM56" s="182"/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  <c r="AZ56" s="182"/>
      <c r="BA56" s="182"/>
      <c r="BB56" s="182"/>
      <c r="BC56" s="182"/>
      <c r="BD56" s="182"/>
      <c r="BE56" s="182"/>
      <c r="BF56" s="182"/>
      <c r="BG56" s="182"/>
      <c r="BH56" s="182"/>
    </row>
    <row r="57" spans="1:60" ht="22.5" outlineLevel="2" x14ac:dyDescent="0.2">
      <c r="A57" s="171">
        <v>2</v>
      </c>
      <c r="B57" s="172" t="s">
        <v>217</v>
      </c>
      <c r="C57" s="195" t="s">
        <v>218</v>
      </c>
      <c r="D57" s="173" t="s">
        <v>219</v>
      </c>
      <c r="E57" s="174">
        <v>1</v>
      </c>
      <c r="F57" s="175"/>
      <c r="G57" s="176">
        <f t="shared" si="14"/>
        <v>0</v>
      </c>
      <c r="H57" s="177"/>
      <c r="I57" s="178">
        <f t="shared" si="15"/>
        <v>0</v>
      </c>
      <c r="J57" s="175"/>
      <c r="K57" s="176">
        <f t="shared" si="16"/>
        <v>0</v>
      </c>
      <c r="L57" s="176">
        <v>21</v>
      </c>
      <c r="M57" s="176">
        <f t="shared" si="17"/>
        <v>0</v>
      </c>
      <c r="N57" s="174">
        <v>0</v>
      </c>
      <c r="O57" s="174">
        <f t="shared" si="18"/>
        <v>0</v>
      </c>
      <c r="P57" s="174">
        <v>0</v>
      </c>
      <c r="Q57" s="174">
        <f t="shared" si="19"/>
        <v>0</v>
      </c>
      <c r="R57" s="176"/>
      <c r="S57" s="176" t="s">
        <v>128</v>
      </c>
      <c r="T57" s="179" t="s">
        <v>216</v>
      </c>
      <c r="U57" s="159">
        <v>0</v>
      </c>
      <c r="V57" s="159">
        <f t="shared" si="20"/>
        <v>0</v>
      </c>
      <c r="W57" s="159"/>
      <c r="X57" s="159" t="s">
        <v>80</v>
      </c>
      <c r="Y57" s="159" t="s">
        <v>120</v>
      </c>
      <c r="Z57" s="180">
        <f t="shared" si="21"/>
        <v>0</v>
      </c>
      <c r="AA57" s="180">
        <f t="shared" si="22"/>
        <v>0</v>
      </c>
      <c r="AB57" s="180">
        <f t="shared" si="23"/>
        <v>0</v>
      </c>
      <c r="AC57" s="181">
        <f t="shared" si="24"/>
        <v>0</v>
      </c>
      <c r="AD57" s="181">
        <f t="shared" si="25"/>
        <v>0</v>
      </c>
      <c r="AE57" s="180">
        <f t="shared" si="26"/>
        <v>0</v>
      </c>
      <c r="AF57" s="180">
        <f t="shared" si="27"/>
        <v>0</v>
      </c>
      <c r="AG57" s="182" t="s">
        <v>194</v>
      </c>
      <c r="AH57" s="182"/>
      <c r="AI57" s="182"/>
      <c r="AJ57" s="182"/>
      <c r="AK57" s="182"/>
      <c r="AL57" s="182"/>
      <c r="AM57" s="182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</row>
    <row r="58" spans="1:60" outlineLevel="2" x14ac:dyDescent="0.2">
      <c r="A58" s="171">
        <v>4</v>
      </c>
      <c r="B58" s="172" t="s">
        <v>220</v>
      </c>
      <c r="C58" s="195" t="s">
        <v>221</v>
      </c>
      <c r="D58" s="173" t="s">
        <v>117</v>
      </c>
      <c r="E58" s="174">
        <v>1</v>
      </c>
      <c r="F58" s="175"/>
      <c r="G58" s="176">
        <f t="shared" si="14"/>
        <v>0</v>
      </c>
      <c r="H58" s="177"/>
      <c r="I58" s="178">
        <f t="shared" si="15"/>
        <v>0</v>
      </c>
      <c r="J58" s="175"/>
      <c r="K58" s="176">
        <f t="shared" si="16"/>
        <v>0</v>
      </c>
      <c r="L58" s="176">
        <v>21</v>
      </c>
      <c r="M58" s="176">
        <f t="shared" si="17"/>
        <v>0</v>
      </c>
      <c r="N58" s="174">
        <v>1.0000000000000001E-5</v>
      </c>
      <c r="O58" s="174">
        <f t="shared" si="18"/>
        <v>0</v>
      </c>
      <c r="P58" s="174">
        <v>0</v>
      </c>
      <c r="Q58" s="174">
        <f t="shared" si="19"/>
        <v>0</v>
      </c>
      <c r="R58" s="176" t="s">
        <v>193</v>
      </c>
      <c r="S58" s="176" t="s">
        <v>118</v>
      </c>
      <c r="T58" s="179" t="s">
        <v>118</v>
      </c>
      <c r="U58" s="159">
        <v>0</v>
      </c>
      <c r="V58" s="159">
        <f t="shared" si="20"/>
        <v>0</v>
      </c>
      <c r="W58" s="159"/>
      <c r="X58" s="159" t="s">
        <v>80</v>
      </c>
      <c r="Y58" s="159" t="s">
        <v>120</v>
      </c>
      <c r="Z58" s="180">
        <f t="shared" si="21"/>
        <v>0</v>
      </c>
      <c r="AA58" s="180">
        <f t="shared" si="22"/>
        <v>0</v>
      </c>
      <c r="AB58" s="180">
        <f t="shared" si="23"/>
        <v>0</v>
      </c>
      <c r="AC58" s="181">
        <f t="shared" si="24"/>
        <v>0</v>
      </c>
      <c r="AD58" s="181">
        <f t="shared" si="25"/>
        <v>0</v>
      </c>
      <c r="AE58" s="180">
        <f t="shared" si="26"/>
        <v>0</v>
      </c>
      <c r="AF58" s="180">
        <f t="shared" si="27"/>
        <v>0</v>
      </c>
      <c r="AG58" s="182" t="s">
        <v>194</v>
      </c>
      <c r="AH58" s="182"/>
      <c r="AI58" s="182"/>
      <c r="AJ58" s="182"/>
      <c r="AK58" s="182"/>
      <c r="AL58" s="182"/>
      <c r="AM58" s="182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</row>
    <row r="59" spans="1:60" outlineLevel="2" x14ac:dyDescent="0.2">
      <c r="A59" s="171">
        <v>6</v>
      </c>
      <c r="B59" s="172" t="s">
        <v>222</v>
      </c>
      <c r="C59" s="195" t="s">
        <v>223</v>
      </c>
      <c r="D59" s="173" t="s">
        <v>117</v>
      </c>
      <c r="E59" s="174">
        <v>2</v>
      </c>
      <c r="F59" s="175"/>
      <c r="G59" s="176">
        <f t="shared" si="14"/>
        <v>0</v>
      </c>
      <c r="H59" s="177"/>
      <c r="I59" s="178">
        <f t="shared" si="15"/>
        <v>0</v>
      </c>
      <c r="J59" s="175"/>
      <c r="K59" s="176">
        <f t="shared" si="16"/>
        <v>0</v>
      </c>
      <c r="L59" s="176">
        <v>21</v>
      </c>
      <c r="M59" s="176">
        <f t="shared" si="17"/>
        <v>0</v>
      </c>
      <c r="N59" s="174">
        <v>4.0000000000000003E-5</v>
      </c>
      <c r="O59" s="174">
        <f t="shared" si="18"/>
        <v>0</v>
      </c>
      <c r="P59" s="174">
        <v>0</v>
      </c>
      <c r="Q59" s="174">
        <f t="shared" si="19"/>
        <v>0</v>
      </c>
      <c r="R59" s="176" t="s">
        <v>193</v>
      </c>
      <c r="S59" s="176" t="s">
        <v>118</v>
      </c>
      <c r="T59" s="179" t="s">
        <v>118</v>
      </c>
      <c r="U59" s="159">
        <v>0</v>
      </c>
      <c r="V59" s="159">
        <f t="shared" si="20"/>
        <v>0</v>
      </c>
      <c r="W59" s="159"/>
      <c r="X59" s="159" t="s">
        <v>80</v>
      </c>
      <c r="Y59" s="159" t="s">
        <v>120</v>
      </c>
      <c r="Z59" s="180">
        <f t="shared" si="21"/>
        <v>0</v>
      </c>
      <c r="AA59" s="180">
        <f t="shared" si="22"/>
        <v>0</v>
      </c>
      <c r="AB59" s="180">
        <f t="shared" si="23"/>
        <v>0</v>
      </c>
      <c r="AC59" s="181">
        <f t="shared" si="24"/>
        <v>0</v>
      </c>
      <c r="AD59" s="181">
        <f t="shared" si="25"/>
        <v>0</v>
      </c>
      <c r="AE59" s="180">
        <f t="shared" si="26"/>
        <v>0</v>
      </c>
      <c r="AF59" s="180">
        <f t="shared" si="27"/>
        <v>0</v>
      </c>
      <c r="AG59" s="182" t="s">
        <v>194</v>
      </c>
      <c r="AH59" s="182"/>
      <c r="AI59" s="182"/>
      <c r="AJ59" s="182"/>
      <c r="AK59" s="182"/>
      <c r="AL59" s="182"/>
      <c r="AM59" s="182"/>
      <c r="AN59" s="182"/>
      <c r="AO59" s="182"/>
      <c r="AP59" s="182"/>
      <c r="AQ59" s="182"/>
      <c r="AR59" s="182"/>
      <c r="AS59" s="182"/>
      <c r="AT59" s="182"/>
      <c r="AU59" s="182"/>
      <c r="AV59" s="182"/>
      <c r="AW59" s="182"/>
      <c r="AX59" s="182"/>
      <c r="AY59" s="182"/>
      <c r="AZ59" s="182"/>
      <c r="BA59" s="182"/>
      <c r="BB59" s="182"/>
      <c r="BC59" s="182"/>
      <c r="BD59" s="182"/>
      <c r="BE59" s="182"/>
      <c r="BF59" s="182"/>
      <c r="BG59" s="182"/>
      <c r="BH59" s="182"/>
    </row>
    <row r="60" spans="1:60" outlineLevel="2" x14ac:dyDescent="0.2">
      <c r="A60" s="171">
        <v>8</v>
      </c>
      <c r="B60" s="172" t="s">
        <v>224</v>
      </c>
      <c r="C60" s="195" t="s">
        <v>225</v>
      </c>
      <c r="D60" s="173" t="s">
        <v>117</v>
      </c>
      <c r="E60" s="174">
        <v>4</v>
      </c>
      <c r="F60" s="175"/>
      <c r="G60" s="176">
        <f t="shared" si="14"/>
        <v>0</v>
      </c>
      <c r="H60" s="177"/>
      <c r="I60" s="178">
        <f t="shared" si="15"/>
        <v>0</v>
      </c>
      <c r="J60" s="175"/>
      <c r="K60" s="176">
        <f t="shared" si="16"/>
        <v>0</v>
      </c>
      <c r="L60" s="176">
        <v>21</v>
      </c>
      <c r="M60" s="176">
        <f t="shared" si="17"/>
        <v>0</v>
      </c>
      <c r="N60" s="174">
        <v>6.0000000000000002E-5</v>
      </c>
      <c r="O60" s="174">
        <f t="shared" si="18"/>
        <v>0</v>
      </c>
      <c r="P60" s="174">
        <v>0</v>
      </c>
      <c r="Q60" s="174">
        <f t="shared" si="19"/>
        <v>0</v>
      </c>
      <c r="R60" s="176"/>
      <c r="S60" s="176" t="s">
        <v>128</v>
      </c>
      <c r="T60" s="179" t="s">
        <v>216</v>
      </c>
      <c r="U60" s="159">
        <v>0</v>
      </c>
      <c r="V60" s="159">
        <f t="shared" si="20"/>
        <v>0</v>
      </c>
      <c r="W60" s="159"/>
      <c r="X60" s="159" t="s">
        <v>80</v>
      </c>
      <c r="Y60" s="159" t="s">
        <v>120</v>
      </c>
      <c r="Z60" s="180">
        <f t="shared" si="21"/>
        <v>0</v>
      </c>
      <c r="AA60" s="180">
        <f t="shared" si="22"/>
        <v>0</v>
      </c>
      <c r="AB60" s="180">
        <f t="shared" si="23"/>
        <v>0</v>
      </c>
      <c r="AC60" s="181">
        <f t="shared" si="24"/>
        <v>0</v>
      </c>
      <c r="AD60" s="181">
        <f t="shared" si="25"/>
        <v>0</v>
      </c>
      <c r="AE60" s="180">
        <f t="shared" si="26"/>
        <v>0</v>
      </c>
      <c r="AF60" s="180">
        <f t="shared" si="27"/>
        <v>0</v>
      </c>
      <c r="AG60" s="182" t="s">
        <v>194</v>
      </c>
      <c r="AH60" s="182"/>
      <c r="AI60" s="182"/>
      <c r="AJ60" s="182"/>
      <c r="AK60" s="182"/>
      <c r="AL60" s="182"/>
      <c r="AM60" s="182"/>
      <c r="AN60" s="182"/>
      <c r="AO60" s="182"/>
      <c r="AP60" s="182"/>
      <c r="AQ60" s="182"/>
      <c r="AR60" s="182"/>
      <c r="AS60" s="182"/>
      <c r="AT60" s="182"/>
      <c r="AU60" s="182"/>
      <c r="AV60" s="182"/>
      <c r="AW60" s="182"/>
      <c r="AX60" s="182"/>
      <c r="AY60" s="182"/>
      <c r="AZ60" s="182"/>
      <c r="BA60" s="182"/>
      <c r="BB60" s="182"/>
      <c r="BC60" s="182"/>
      <c r="BD60" s="182"/>
      <c r="BE60" s="182"/>
      <c r="BF60" s="182"/>
      <c r="BG60" s="182"/>
      <c r="BH60" s="182"/>
    </row>
    <row r="61" spans="1:60" outlineLevel="2" x14ac:dyDescent="0.2">
      <c r="A61" s="171">
        <v>10</v>
      </c>
      <c r="B61" s="172" t="s">
        <v>226</v>
      </c>
      <c r="C61" s="195" t="s">
        <v>227</v>
      </c>
      <c r="D61" s="173" t="s">
        <v>117</v>
      </c>
      <c r="E61" s="174">
        <v>2</v>
      </c>
      <c r="F61" s="175"/>
      <c r="G61" s="176">
        <f t="shared" si="14"/>
        <v>0</v>
      </c>
      <c r="H61" s="177"/>
      <c r="I61" s="178">
        <f t="shared" si="15"/>
        <v>0</v>
      </c>
      <c r="J61" s="175"/>
      <c r="K61" s="176">
        <f t="shared" si="16"/>
        <v>0</v>
      </c>
      <c r="L61" s="176">
        <v>21</v>
      </c>
      <c r="M61" s="176">
        <f t="shared" si="17"/>
        <v>0</v>
      </c>
      <c r="N61" s="174">
        <v>1.0000000000000001E-5</v>
      </c>
      <c r="O61" s="174">
        <f t="shared" si="18"/>
        <v>0</v>
      </c>
      <c r="P61" s="174">
        <v>0</v>
      </c>
      <c r="Q61" s="174">
        <f t="shared" si="19"/>
        <v>0</v>
      </c>
      <c r="R61" s="176" t="s">
        <v>193</v>
      </c>
      <c r="S61" s="176" t="s">
        <v>118</v>
      </c>
      <c r="T61" s="179" t="s">
        <v>118</v>
      </c>
      <c r="U61" s="159">
        <v>0</v>
      </c>
      <c r="V61" s="159">
        <f t="shared" si="20"/>
        <v>0</v>
      </c>
      <c r="W61" s="159"/>
      <c r="X61" s="159" t="s">
        <v>80</v>
      </c>
      <c r="Y61" s="159" t="s">
        <v>120</v>
      </c>
      <c r="Z61" s="180">
        <f t="shared" si="21"/>
        <v>0</v>
      </c>
      <c r="AA61" s="180">
        <f t="shared" si="22"/>
        <v>0</v>
      </c>
      <c r="AB61" s="180">
        <f t="shared" si="23"/>
        <v>0</v>
      </c>
      <c r="AC61" s="181">
        <f t="shared" si="24"/>
        <v>0</v>
      </c>
      <c r="AD61" s="181">
        <f t="shared" si="25"/>
        <v>0</v>
      </c>
      <c r="AE61" s="180">
        <f t="shared" si="26"/>
        <v>0</v>
      </c>
      <c r="AF61" s="180">
        <f t="shared" si="27"/>
        <v>0</v>
      </c>
      <c r="AG61" s="182" t="s">
        <v>194</v>
      </c>
      <c r="AH61" s="182"/>
      <c r="AI61" s="182"/>
      <c r="AJ61" s="182"/>
      <c r="AK61" s="182"/>
      <c r="AL61" s="182"/>
      <c r="AM61" s="182"/>
      <c r="AN61" s="182"/>
      <c r="AO61" s="182"/>
      <c r="AP61" s="182"/>
      <c r="AQ61" s="182"/>
      <c r="AR61" s="182"/>
      <c r="AS61" s="182"/>
      <c r="AT61" s="182"/>
      <c r="AU61" s="182"/>
      <c r="AV61" s="182"/>
      <c r="AW61" s="182"/>
      <c r="AX61" s="182"/>
      <c r="AY61" s="182"/>
      <c r="AZ61" s="182"/>
      <c r="BA61" s="182"/>
      <c r="BB61" s="182"/>
      <c r="BC61" s="182"/>
      <c r="BD61" s="182"/>
      <c r="BE61" s="182"/>
      <c r="BF61" s="182"/>
      <c r="BG61" s="182"/>
      <c r="BH61" s="182"/>
    </row>
    <row r="62" spans="1:60" outlineLevel="2" x14ac:dyDescent="0.2">
      <c r="A62" s="171">
        <v>11</v>
      </c>
      <c r="B62" s="172" t="s">
        <v>228</v>
      </c>
      <c r="C62" s="195" t="s">
        <v>229</v>
      </c>
      <c r="D62" s="173" t="s">
        <v>117</v>
      </c>
      <c r="E62" s="174">
        <v>1</v>
      </c>
      <c r="F62" s="175"/>
      <c r="G62" s="176">
        <f t="shared" si="14"/>
        <v>0</v>
      </c>
      <c r="H62" s="177"/>
      <c r="I62" s="178">
        <f t="shared" si="15"/>
        <v>0</v>
      </c>
      <c r="J62" s="175"/>
      <c r="K62" s="176">
        <f t="shared" si="16"/>
        <v>0</v>
      </c>
      <c r="L62" s="176">
        <v>21</v>
      </c>
      <c r="M62" s="176">
        <f t="shared" si="17"/>
        <v>0</v>
      </c>
      <c r="N62" s="174">
        <v>1.0000000000000001E-5</v>
      </c>
      <c r="O62" s="174">
        <f t="shared" si="18"/>
        <v>0</v>
      </c>
      <c r="P62" s="174">
        <v>0</v>
      </c>
      <c r="Q62" s="174">
        <f t="shared" si="19"/>
        <v>0</v>
      </c>
      <c r="R62" s="176" t="s">
        <v>193</v>
      </c>
      <c r="S62" s="176" t="s">
        <v>118</v>
      </c>
      <c r="T62" s="179" t="s">
        <v>118</v>
      </c>
      <c r="U62" s="159">
        <v>0</v>
      </c>
      <c r="V62" s="159">
        <f t="shared" si="20"/>
        <v>0</v>
      </c>
      <c r="W62" s="159"/>
      <c r="X62" s="159" t="s">
        <v>80</v>
      </c>
      <c r="Y62" s="159" t="s">
        <v>120</v>
      </c>
      <c r="Z62" s="180">
        <f t="shared" si="21"/>
        <v>0</v>
      </c>
      <c r="AA62" s="180">
        <f t="shared" si="22"/>
        <v>0</v>
      </c>
      <c r="AB62" s="180">
        <f t="shared" si="23"/>
        <v>0</v>
      </c>
      <c r="AC62" s="181">
        <f t="shared" si="24"/>
        <v>0</v>
      </c>
      <c r="AD62" s="181">
        <f t="shared" si="25"/>
        <v>0</v>
      </c>
      <c r="AE62" s="180">
        <f t="shared" si="26"/>
        <v>0</v>
      </c>
      <c r="AF62" s="180">
        <f t="shared" si="27"/>
        <v>0</v>
      </c>
      <c r="AG62" s="182" t="s">
        <v>194</v>
      </c>
      <c r="AH62" s="182"/>
      <c r="AI62" s="182"/>
      <c r="AJ62" s="182"/>
      <c r="AK62" s="182"/>
      <c r="AL62" s="182"/>
      <c r="AM62" s="182"/>
      <c r="AN62" s="182"/>
      <c r="AO62" s="182"/>
      <c r="AP62" s="182"/>
      <c r="AQ62" s="182"/>
      <c r="AR62" s="182"/>
      <c r="AS62" s="182"/>
      <c r="AT62" s="182"/>
      <c r="AU62" s="182"/>
      <c r="AV62" s="182"/>
      <c r="AW62" s="182"/>
      <c r="AX62" s="182"/>
      <c r="AY62" s="182"/>
      <c r="AZ62" s="182"/>
      <c r="BA62" s="182"/>
      <c r="BB62" s="182"/>
      <c r="BC62" s="182"/>
      <c r="BD62" s="182"/>
      <c r="BE62" s="182"/>
      <c r="BF62" s="182"/>
      <c r="BG62" s="182"/>
      <c r="BH62" s="182"/>
    </row>
    <row r="63" spans="1:60" outlineLevel="2" x14ac:dyDescent="0.2">
      <c r="A63" s="171">
        <v>12</v>
      </c>
      <c r="B63" s="172" t="s">
        <v>230</v>
      </c>
      <c r="C63" s="195" t="s">
        <v>231</v>
      </c>
      <c r="D63" s="173" t="s">
        <v>117</v>
      </c>
      <c r="E63" s="174">
        <v>4</v>
      </c>
      <c r="F63" s="175"/>
      <c r="G63" s="176">
        <f t="shared" si="14"/>
        <v>0</v>
      </c>
      <c r="H63" s="177"/>
      <c r="I63" s="178">
        <f t="shared" si="15"/>
        <v>0</v>
      </c>
      <c r="J63" s="175"/>
      <c r="K63" s="176">
        <f t="shared" si="16"/>
        <v>0</v>
      </c>
      <c r="L63" s="176">
        <v>21</v>
      </c>
      <c r="M63" s="176">
        <f t="shared" si="17"/>
        <v>0</v>
      </c>
      <c r="N63" s="174">
        <v>4.0000000000000003E-5</v>
      </c>
      <c r="O63" s="174">
        <f t="shared" si="18"/>
        <v>0</v>
      </c>
      <c r="P63" s="174">
        <v>0</v>
      </c>
      <c r="Q63" s="174">
        <f t="shared" si="19"/>
        <v>0</v>
      </c>
      <c r="R63" s="176"/>
      <c r="S63" s="176" t="s">
        <v>128</v>
      </c>
      <c r="T63" s="179" t="s">
        <v>216</v>
      </c>
      <c r="U63" s="159">
        <v>0</v>
      </c>
      <c r="V63" s="159">
        <f t="shared" si="20"/>
        <v>0</v>
      </c>
      <c r="W63" s="159"/>
      <c r="X63" s="159" t="s">
        <v>80</v>
      </c>
      <c r="Y63" s="159" t="s">
        <v>120</v>
      </c>
      <c r="Z63" s="180">
        <f t="shared" si="21"/>
        <v>0</v>
      </c>
      <c r="AA63" s="180">
        <f t="shared" si="22"/>
        <v>0</v>
      </c>
      <c r="AB63" s="180">
        <f t="shared" si="23"/>
        <v>0</v>
      </c>
      <c r="AC63" s="181">
        <f t="shared" si="24"/>
        <v>0</v>
      </c>
      <c r="AD63" s="181">
        <f t="shared" si="25"/>
        <v>0</v>
      </c>
      <c r="AE63" s="180">
        <f t="shared" si="26"/>
        <v>0</v>
      </c>
      <c r="AF63" s="180">
        <f t="shared" si="27"/>
        <v>0</v>
      </c>
      <c r="AG63" s="182" t="s">
        <v>194</v>
      </c>
      <c r="AH63" s="182"/>
      <c r="AI63" s="182"/>
      <c r="AJ63" s="182"/>
      <c r="AK63" s="182"/>
      <c r="AL63" s="182"/>
      <c r="AM63" s="182"/>
      <c r="AN63" s="182"/>
      <c r="AO63" s="182"/>
      <c r="AP63" s="182"/>
      <c r="AQ63" s="182"/>
      <c r="AR63" s="182"/>
      <c r="AS63" s="182"/>
      <c r="AT63" s="182"/>
      <c r="AU63" s="182"/>
      <c r="AV63" s="182"/>
      <c r="AW63" s="182"/>
      <c r="AX63" s="182"/>
      <c r="AY63" s="182"/>
      <c r="AZ63" s="182"/>
      <c r="BA63" s="182"/>
      <c r="BB63" s="182"/>
      <c r="BC63" s="182"/>
      <c r="BD63" s="182"/>
      <c r="BE63" s="182"/>
      <c r="BF63" s="182"/>
      <c r="BG63" s="182"/>
      <c r="BH63" s="182"/>
    </row>
    <row r="64" spans="1:60" outlineLevel="2" x14ac:dyDescent="0.2">
      <c r="A64" s="171">
        <v>13</v>
      </c>
      <c r="B64" s="172" t="s">
        <v>232</v>
      </c>
      <c r="C64" s="195" t="s">
        <v>233</v>
      </c>
      <c r="D64" s="173" t="s">
        <v>117</v>
      </c>
      <c r="E64" s="174">
        <v>2</v>
      </c>
      <c r="F64" s="175"/>
      <c r="G64" s="176">
        <f t="shared" si="14"/>
        <v>0</v>
      </c>
      <c r="H64" s="177"/>
      <c r="I64" s="178">
        <f t="shared" si="15"/>
        <v>0</v>
      </c>
      <c r="J64" s="175"/>
      <c r="K64" s="176">
        <f t="shared" si="16"/>
        <v>0</v>
      </c>
      <c r="L64" s="176">
        <v>21</v>
      </c>
      <c r="M64" s="176">
        <f t="shared" si="17"/>
        <v>0</v>
      </c>
      <c r="N64" s="174">
        <v>5.0000000000000002E-5</v>
      </c>
      <c r="O64" s="174">
        <f t="shared" si="18"/>
        <v>0</v>
      </c>
      <c r="P64" s="174">
        <v>0</v>
      </c>
      <c r="Q64" s="174">
        <f t="shared" si="19"/>
        <v>0</v>
      </c>
      <c r="R64" s="176" t="s">
        <v>193</v>
      </c>
      <c r="S64" s="176" t="s">
        <v>118</v>
      </c>
      <c r="T64" s="179" t="s">
        <v>118</v>
      </c>
      <c r="U64" s="159">
        <v>0</v>
      </c>
      <c r="V64" s="159">
        <f t="shared" si="20"/>
        <v>0</v>
      </c>
      <c r="W64" s="159"/>
      <c r="X64" s="159" t="s">
        <v>80</v>
      </c>
      <c r="Y64" s="159" t="s">
        <v>120</v>
      </c>
      <c r="Z64" s="180">
        <f t="shared" si="21"/>
        <v>0</v>
      </c>
      <c r="AA64" s="180">
        <f t="shared" si="22"/>
        <v>0</v>
      </c>
      <c r="AB64" s="180">
        <f t="shared" si="23"/>
        <v>0</v>
      </c>
      <c r="AC64" s="181">
        <f t="shared" si="24"/>
        <v>0</v>
      </c>
      <c r="AD64" s="181">
        <f t="shared" si="25"/>
        <v>0</v>
      </c>
      <c r="AE64" s="180">
        <f t="shared" si="26"/>
        <v>0</v>
      </c>
      <c r="AF64" s="180">
        <f t="shared" si="27"/>
        <v>0</v>
      </c>
      <c r="AG64" s="182" t="s">
        <v>194</v>
      </c>
      <c r="AH64" s="182"/>
      <c r="AI64" s="182"/>
      <c r="AJ64" s="182"/>
      <c r="AK64" s="182"/>
      <c r="AL64" s="182"/>
      <c r="AM64" s="182"/>
      <c r="AN64" s="182"/>
      <c r="AO64" s="182"/>
      <c r="AP64" s="182"/>
      <c r="AQ64" s="182"/>
      <c r="AR64" s="182"/>
      <c r="AS64" s="182"/>
      <c r="AT64" s="182"/>
      <c r="AU64" s="182"/>
      <c r="AV64" s="182"/>
      <c r="AW64" s="182"/>
      <c r="AX64" s="182"/>
      <c r="AY64" s="182"/>
      <c r="AZ64" s="182"/>
      <c r="BA64" s="182"/>
      <c r="BB64" s="182"/>
      <c r="BC64" s="182"/>
      <c r="BD64" s="182"/>
      <c r="BE64" s="182"/>
      <c r="BF64" s="182"/>
      <c r="BG64" s="182"/>
      <c r="BH64" s="182"/>
    </row>
    <row r="65" spans="1:60" outlineLevel="2" x14ac:dyDescent="0.2">
      <c r="A65" s="171">
        <v>14</v>
      </c>
      <c r="B65" s="172" t="s">
        <v>234</v>
      </c>
      <c r="C65" s="195" t="s">
        <v>235</v>
      </c>
      <c r="D65" s="173" t="s">
        <v>117</v>
      </c>
      <c r="E65" s="174">
        <v>2</v>
      </c>
      <c r="F65" s="175"/>
      <c r="G65" s="176">
        <f t="shared" si="14"/>
        <v>0</v>
      </c>
      <c r="H65" s="177"/>
      <c r="I65" s="178">
        <f t="shared" si="15"/>
        <v>0</v>
      </c>
      <c r="J65" s="175"/>
      <c r="K65" s="176">
        <f t="shared" si="16"/>
        <v>0</v>
      </c>
      <c r="L65" s="176">
        <v>21</v>
      </c>
      <c r="M65" s="176">
        <f t="shared" si="17"/>
        <v>0</v>
      </c>
      <c r="N65" s="174">
        <v>0</v>
      </c>
      <c r="O65" s="174">
        <f t="shared" si="18"/>
        <v>0</v>
      </c>
      <c r="P65" s="174">
        <v>0</v>
      </c>
      <c r="Q65" s="174">
        <f t="shared" si="19"/>
        <v>0</v>
      </c>
      <c r="R65" s="176" t="s">
        <v>193</v>
      </c>
      <c r="S65" s="176" t="s">
        <v>118</v>
      </c>
      <c r="T65" s="179" t="s">
        <v>118</v>
      </c>
      <c r="U65" s="159">
        <v>0</v>
      </c>
      <c r="V65" s="159">
        <f t="shared" si="20"/>
        <v>0</v>
      </c>
      <c r="W65" s="159"/>
      <c r="X65" s="159" t="s">
        <v>80</v>
      </c>
      <c r="Y65" s="159" t="s">
        <v>120</v>
      </c>
      <c r="Z65" s="180">
        <f t="shared" si="21"/>
        <v>0</v>
      </c>
      <c r="AA65" s="180">
        <f t="shared" si="22"/>
        <v>0</v>
      </c>
      <c r="AB65" s="180">
        <f t="shared" si="23"/>
        <v>0</v>
      </c>
      <c r="AC65" s="181">
        <f t="shared" si="24"/>
        <v>0</v>
      </c>
      <c r="AD65" s="181">
        <f t="shared" si="25"/>
        <v>0</v>
      </c>
      <c r="AE65" s="180">
        <f t="shared" si="26"/>
        <v>0</v>
      </c>
      <c r="AF65" s="180">
        <f t="shared" si="27"/>
        <v>0</v>
      </c>
      <c r="AG65" s="182" t="s">
        <v>194</v>
      </c>
      <c r="AH65" s="182"/>
      <c r="AI65" s="182"/>
      <c r="AJ65" s="182"/>
      <c r="AK65" s="182"/>
      <c r="AL65" s="182"/>
      <c r="AM65" s="182"/>
      <c r="AN65" s="182"/>
      <c r="AO65" s="182"/>
      <c r="AP65" s="182"/>
      <c r="AQ65" s="182"/>
      <c r="AR65" s="182"/>
      <c r="AS65" s="182"/>
      <c r="AT65" s="182"/>
      <c r="AU65" s="182"/>
      <c r="AV65" s="182"/>
      <c r="AW65" s="182"/>
      <c r="AX65" s="182"/>
      <c r="AY65" s="182"/>
      <c r="AZ65" s="182"/>
      <c r="BA65" s="182"/>
      <c r="BB65" s="182"/>
      <c r="BC65" s="182"/>
      <c r="BD65" s="182"/>
      <c r="BE65" s="182"/>
      <c r="BF65" s="182"/>
      <c r="BG65" s="182"/>
      <c r="BH65" s="182"/>
    </row>
    <row r="66" spans="1:60" outlineLevel="2" x14ac:dyDescent="0.2">
      <c r="A66" s="171">
        <v>15</v>
      </c>
      <c r="B66" s="172" t="s">
        <v>236</v>
      </c>
      <c r="C66" s="195" t="s">
        <v>237</v>
      </c>
      <c r="D66" s="173" t="s">
        <v>117</v>
      </c>
      <c r="E66" s="174">
        <v>1</v>
      </c>
      <c r="F66" s="175"/>
      <c r="G66" s="176">
        <f t="shared" si="14"/>
        <v>0</v>
      </c>
      <c r="H66" s="177"/>
      <c r="I66" s="178">
        <f t="shared" si="15"/>
        <v>0</v>
      </c>
      <c r="J66" s="175"/>
      <c r="K66" s="176">
        <f t="shared" si="16"/>
        <v>0</v>
      </c>
      <c r="L66" s="176">
        <v>21</v>
      </c>
      <c r="M66" s="176">
        <f t="shared" si="17"/>
        <v>0</v>
      </c>
      <c r="N66" s="174">
        <v>0</v>
      </c>
      <c r="O66" s="174">
        <f t="shared" si="18"/>
        <v>0</v>
      </c>
      <c r="P66" s="174">
        <v>0</v>
      </c>
      <c r="Q66" s="174">
        <f t="shared" si="19"/>
        <v>0</v>
      </c>
      <c r="R66" s="176" t="s">
        <v>193</v>
      </c>
      <c r="S66" s="176" t="s">
        <v>118</v>
      </c>
      <c r="T66" s="179" t="s">
        <v>118</v>
      </c>
      <c r="U66" s="159">
        <v>0</v>
      </c>
      <c r="V66" s="159">
        <f t="shared" si="20"/>
        <v>0</v>
      </c>
      <c r="W66" s="159"/>
      <c r="X66" s="159" t="s">
        <v>80</v>
      </c>
      <c r="Y66" s="159" t="s">
        <v>120</v>
      </c>
      <c r="Z66" s="180">
        <f t="shared" si="21"/>
        <v>0</v>
      </c>
      <c r="AA66" s="180">
        <f t="shared" si="22"/>
        <v>0</v>
      </c>
      <c r="AB66" s="180">
        <f t="shared" si="23"/>
        <v>0</v>
      </c>
      <c r="AC66" s="181">
        <f t="shared" si="24"/>
        <v>0</v>
      </c>
      <c r="AD66" s="181">
        <f t="shared" si="25"/>
        <v>0</v>
      </c>
      <c r="AE66" s="180">
        <f t="shared" si="26"/>
        <v>0</v>
      </c>
      <c r="AF66" s="180">
        <f t="shared" si="27"/>
        <v>0</v>
      </c>
      <c r="AG66" s="182" t="s">
        <v>194</v>
      </c>
      <c r="AH66" s="182"/>
      <c r="AI66" s="182"/>
      <c r="AJ66" s="182"/>
      <c r="AK66" s="182"/>
      <c r="AL66" s="182"/>
      <c r="AM66" s="182"/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2"/>
      <c r="BA66" s="182"/>
      <c r="BB66" s="182"/>
      <c r="BC66" s="182"/>
      <c r="BD66" s="182"/>
      <c r="BE66" s="182"/>
      <c r="BF66" s="182"/>
      <c r="BG66" s="182"/>
      <c r="BH66" s="182"/>
    </row>
    <row r="67" spans="1:60" ht="22.5" outlineLevel="2" x14ac:dyDescent="0.2">
      <c r="A67" s="171">
        <v>16</v>
      </c>
      <c r="B67" s="172" t="s">
        <v>238</v>
      </c>
      <c r="C67" s="195" t="s">
        <v>239</v>
      </c>
      <c r="D67" s="173" t="s">
        <v>117</v>
      </c>
      <c r="E67" s="174">
        <v>13</v>
      </c>
      <c r="F67" s="175"/>
      <c r="G67" s="176">
        <f t="shared" si="14"/>
        <v>0</v>
      </c>
      <c r="H67" s="177"/>
      <c r="I67" s="178">
        <f t="shared" si="15"/>
        <v>0</v>
      </c>
      <c r="J67" s="175"/>
      <c r="K67" s="176">
        <f t="shared" si="16"/>
        <v>0</v>
      </c>
      <c r="L67" s="176">
        <v>21</v>
      </c>
      <c r="M67" s="176">
        <f t="shared" si="17"/>
        <v>0</v>
      </c>
      <c r="N67" s="174">
        <v>1.0000000000000001E-5</v>
      </c>
      <c r="O67" s="174">
        <f t="shared" si="18"/>
        <v>0</v>
      </c>
      <c r="P67" s="174">
        <v>0</v>
      </c>
      <c r="Q67" s="174">
        <f t="shared" si="19"/>
        <v>0</v>
      </c>
      <c r="R67" s="176" t="s">
        <v>193</v>
      </c>
      <c r="S67" s="176" t="s">
        <v>118</v>
      </c>
      <c r="T67" s="179" t="s">
        <v>118</v>
      </c>
      <c r="U67" s="159">
        <v>0</v>
      </c>
      <c r="V67" s="159">
        <f t="shared" si="20"/>
        <v>0</v>
      </c>
      <c r="W67" s="159"/>
      <c r="X67" s="159" t="s">
        <v>80</v>
      </c>
      <c r="Y67" s="159" t="s">
        <v>120</v>
      </c>
      <c r="Z67" s="180">
        <f t="shared" si="21"/>
        <v>0</v>
      </c>
      <c r="AA67" s="180">
        <f t="shared" si="22"/>
        <v>0</v>
      </c>
      <c r="AB67" s="180">
        <f t="shared" si="23"/>
        <v>0</v>
      </c>
      <c r="AC67" s="181">
        <f t="shared" si="24"/>
        <v>0</v>
      </c>
      <c r="AD67" s="181">
        <f t="shared" si="25"/>
        <v>0</v>
      </c>
      <c r="AE67" s="180">
        <f t="shared" si="26"/>
        <v>0</v>
      </c>
      <c r="AF67" s="180">
        <f t="shared" si="27"/>
        <v>0</v>
      </c>
      <c r="AG67" s="182" t="s">
        <v>194</v>
      </c>
      <c r="AH67" s="182"/>
      <c r="AI67" s="182"/>
      <c r="AJ67" s="182"/>
      <c r="AK67" s="182"/>
      <c r="AL67" s="182"/>
      <c r="AM67" s="182"/>
      <c r="AN67" s="182"/>
      <c r="AO67" s="182"/>
      <c r="AP67" s="182"/>
      <c r="AQ67" s="182"/>
      <c r="AR67" s="182"/>
      <c r="AS67" s="182"/>
      <c r="AT67" s="182"/>
      <c r="AU67" s="182"/>
      <c r="AV67" s="182"/>
      <c r="AW67" s="182"/>
      <c r="AX67" s="182"/>
      <c r="AY67" s="182"/>
      <c r="AZ67" s="182"/>
      <c r="BA67" s="182"/>
      <c r="BB67" s="182"/>
      <c r="BC67" s="182"/>
      <c r="BD67" s="182"/>
      <c r="BE67" s="182"/>
      <c r="BF67" s="182"/>
      <c r="BG67" s="182"/>
      <c r="BH67" s="182"/>
    </row>
    <row r="68" spans="1:60" ht="22.5" outlineLevel="2" x14ac:dyDescent="0.2">
      <c r="A68" s="171">
        <v>18</v>
      </c>
      <c r="B68" s="172" t="s">
        <v>240</v>
      </c>
      <c r="C68" s="195" t="s">
        <v>241</v>
      </c>
      <c r="D68" s="173" t="s">
        <v>117</v>
      </c>
      <c r="E68" s="174">
        <v>5</v>
      </c>
      <c r="F68" s="175"/>
      <c r="G68" s="176">
        <f t="shared" si="14"/>
        <v>0</v>
      </c>
      <c r="H68" s="177"/>
      <c r="I68" s="178">
        <f t="shared" si="15"/>
        <v>0</v>
      </c>
      <c r="J68" s="175"/>
      <c r="K68" s="176">
        <f t="shared" si="16"/>
        <v>0</v>
      </c>
      <c r="L68" s="176">
        <v>21</v>
      </c>
      <c r="M68" s="176">
        <f t="shared" si="17"/>
        <v>0</v>
      </c>
      <c r="N68" s="174">
        <v>1.0000000000000001E-5</v>
      </c>
      <c r="O68" s="174">
        <f t="shared" si="18"/>
        <v>0</v>
      </c>
      <c r="P68" s="174">
        <v>0</v>
      </c>
      <c r="Q68" s="174">
        <f t="shared" si="19"/>
        <v>0</v>
      </c>
      <c r="R68" s="176" t="s">
        <v>193</v>
      </c>
      <c r="S68" s="176" t="s">
        <v>118</v>
      </c>
      <c r="T68" s="179" t="s">
        <v>118</v>
      </c>
      <c r="U68" s="159">
        <v>0</v>
      </c>
      <c r="V68" s="159">
        <f t="shared" si="20"/>
        <v>0</v>
      </c>
      <c r="W68" s="159"/>
      <c r="X68" s="159" t="s">
        <v>80</v>
      </c>
      <c r="Y68" s="159" t="s">
        <v>120</v>
      </c>
      <c r="Z68" s="180">
        <f t="shared" si="21"/>
        <v>0</v>
      </c>
      <c r="AA68" s="180">
        <f t="shared" si="22"/>
        <v>0</v>
      </c>
      <c r="AB68" s="180">
        <f t="shared" si="23"/>
        <v>0</v>
      </c>
      <c r="AC68" s="181">
        <f t="shared" si="24"/>
        <v>0</v>
      </c>
      <c r="AD68" s="181">
        <f t="shared" si="25"/>
        <v>0</v>
      </c>
      <c r="AE68" s="180">
        <f t="shared" si="26"/>
        <v>0</v>
      </c>
      <c r="AF68" s="180">
        <f t="shared" si="27"/>
        <v>0</v>
      </c>
      <c r="AG68" s="182" t="s">
        <v>194</v>
      </c>
      <c r="AH68" s="182"/>
      <c r="AI68" s="182"/>
      <c r="AJ68" s="182"/>
      <c r="AK68" s="182"/>
      <c r="AL68" s="182"/>
      <c r="AM68" s="182"/>
      <c r="AN68" s="182"/>
      <c r="AO68" s="182"/>
      <c r="AP68" s="182"/>
      <c r="AQ68" s="182"/>
      <c r="AR68" s="182"/>
      <c r="AS68" s="182"/>
      <c r="AT68" s="182"/>
      <c r="AU68" s="182"/>
      <c r="AV68" s="182"/>
      <c r="AW68" s="182"/>
      <c r="AX68" s="182"/>
      <c r="AY68" s="182"/>
      <c r="AZ68" s="182"/>
      <c r="BA68" s="182"/>
      <c r="BB68" s="182"/>
      <c r="BC68" s="182"/>
      <c r="BD68" s="182"/>
      <c r="BE68" s="182"/>
      <c r="BF68" s="182"/>
      <c r="BG68" s="182"/>
      <c r="BH68" s="182"/>
    </row>
    <row r="69" spans="1:60" outlineLevel="2" x14ac:dyDescent="0.2">
      <c r="A69" s="171">
        <v>20</v>
      </c>
      <c r="B69" s="172" t="s">
        <v>242</v>
      </c>
      <c r="C69" s="195" t="s">
        <v>243</v>
      </c>
      <c r="D69" s="173" t="s">
        <v>117</v>
      </c>
      <c r="E69" s="174">
        <v>18</v>
      </c>
      <c r="F69" s="175"/>
      <c r="G69" s="176">
        <f t="shared" si="14"/>
        <v>0</v>
      </c>
      <c r="H69" s="177"/>
      <c r="I69" s="178">
        <f t="shared" si="15"/>
        <v>0</v>
      </c>
      <c r="J69" s="175"/>
      <c r="K69" s="176">
        <f t="shared" si="16"/>
        <v>0</v>
      </c>
      <c r="L69" s="176">
        <v>21</v>
      </c>
      <c r="M69" s="176">
        <f t="shared" si="17"/>
        <v>0</v>
      </c>
      <c r="N69" s="174">
        <v>3.0000000000000001E-5</v>
      </c>
      <c r="O69" s="174">
        <f t="shared" si="18"/>
        <v>0</v>
      </c>
      <c r="P69" s="174">
        <v>0</v>
      </c>
      <c r="Q69" s="174">
        <f t="shared" si="19"/>
        <v>0</v>
      </c>
      <c r="R69" s="176" t="s">
        <v>193</v>
      </c>
      <c r="S69" s="176" t="s">
        <v>118</v>
      </c>
      <c r="T69" s="179" t="s">
        <v>118</v>
      </c>
      <c r="U69" s="159">
        <v>0</v>
      </c>
      <c r="V69" s="159">
        <f t="shared" si="20"/>
        <v>0</v>
      </c>
      <c r="W69" s="159"/>
      <c r="X69" s="159" t="s">
        <v>80</v>
      </c>
      <c r="Y69" s="159" t="s">
        <v>120</v>
      </c>
      <c r="Z69" s="180">
        <f t="shared" si="21"/>
        <v>0</v>
      </c>
      <c r="AA69" s="180">
        <f t="shared" si="22"/>
        <v>0</v>
      </c>
      <c r="AB69" s="180">
        <f t="shared" si="23"/>
        <v>0</v>
      </c>
      <c r="AC69" s="181">
        <f t="shared" si="24"/>
        <v>0</v>
      </c>
      <c r="AD69" s="181">
        <f t="shared" si="25"/>
        <v>0</v>
      </c>
      <c r="AE69" s="180">
        <f t="shared" si="26"/>
        <v>0</v>
      </c>
      <c r="AF69" s="180">
        <f t="shared" si="27"/>
        <v>0</v>
      </c>
      <c r="AG69" s="182" t="s">
        <v>194</v>
      </c>
      <c r="AH69" s="182"/>
      <c r="AI69" s="182"/>
      <c r="AJ69" s="182"/>
      <c r="AK69" s="182"/>
      <c r="AL69" s="182"/>
      <c r="AM69" s="182"/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2"/>
      <c r="AZ69" s="182"/>
      <c r="BA69" s="182"/>
      <c r="BB69" s="182"/>
      <c r="BC69" s="182"/>
      <c r="BD69" s="182"/>
      <c r="BE69" s="182"/>
      <c r="BF69" s="182"/>
      <c r="BG69" s="182"/>
      <c r="BH69" s="182"/>
    </row>
    <row r="70" spans="1:60" outlineLevel="2" x14ac:dyDescent="0.2">
      <c r="A70" s="171">
        <v>21</v>
      </c>
      <c r="B70" s="172" t="s">
        <v>244</v>
      </c>
      <c r="C70" s="195" t="s">
        <v>245</v>
      </c>
      <c r="D70" s="173" t="s">
        <v>117</v>
      </c>
      <c r="E70" s="174">
        <v>2</v>
      </c>
      <c r="F70" s="175"/>
      <c r="G70" s="176">
        <f t="shared" si="14"/>
        <v>0</v>
      </c>
      <c r="H70" s="177"/>
      <c r="I70" s="178">
        <f t="shared" si="15"/>
        <v>0</v>
      </c>
      <c r="J70" s="175"/>
      <c r="K70" s="176">
        <f t="shared" si="16"/>
        <v>0</v>
      </c>
      <c r="L70" s="176">
        <v>21</v>
      </c>
      <c r="M70" s="176">
        <f t="shared" si="17"/>
        <v>0</v>
      </c>
      <c r="N70" s="174">
        <v>4.0000000000000003E-5</v>
      </c>
      <c r="O70" s="174">
        <f t="shared" si="18"/>
        <v>0</v>
      </c>
      <c r="P70" s="174">
        <v>0</v>
      </c>
      <c r="Q70" s="174">
        <f t="shared" si="19"/>
        <v>0</v>
      </c>
      <c r="R70" s="176" t="s">
        <v>193</v>
      </c>
      <c r="S70" s="176" t="s">
        <v>118</v>
      </c>
      <c r="T70" s="179" t="s">
        <v>118</v>
      </c>
      <c r="U70" s="159">
        <v>0</v>
      </c>
      <c r="V70" s="159">
        <f t="shared" si="20"/>
        <v>0</v>
      </c>
      <c r="W70" s="159"/>
      <c r="X70" s="159" t="s">
        <v>80</v>
      </c>
      <c r="Y70" s="159" t="s">
        <v>120</v>
      </c>
      <c r="Z70" s="180">
        <f t="shared" si="21"/>
        <v>0</v>
      </c>
      <c r="AA70" s="180">
        <f t="shared" si="22"/>
        <v>0</v>
      </c>
      <c r="AB70" s="180">
        <f t="shared" si="23"/>
        <v>0</v>
      </c>
      <c r="AC70" s="181">
        <f t="shared" si="24"/>
        <v>0</v>
      </c>
      <c r="AD70" s="181">
        <f t="shared" si="25"/>
        <v>0</v>
      </c>
      <c r="AE70" s="180">
        <f t="shared" si="26"/>
        <v>0</v>
      </c>
      <c r="AF70" s="180">
        <f t="shared" si="27"/>
        <v>0</v>
      </c>
      <c r="AG70" s="182" t="s">
        <v>194</v>
      </c>
      <c r="AH70" s="182"/>
      <c r="AI70" s="182"/>
      <c r="AJ70" s="182"/>
      <c r="AK70" s="182"/>
      <c r="AL70" s="182"/>
      <c r="AM70" s="182"/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</row>
    <row r="71" spans="1:60" outlineLevel="2" x14ac:dyDescent="0.2">
      <c r="A71" s="171">
        <v>24</v>
      </c>
      <c r="B71" s="172" t="s">
        <v>246</v>
      </c>
      <c r="C71" s="195" t="s">
        <v>247</v>
      </c>
      <c r="D71" s="173" t="s">
        <v>117</v>
      </c>
      <c r="E71" s="174">
        <v>1</v>
      </c>
      <c r="F71" s="175"/>
      <c r="G71" s="176">
        <f t="shared" si="14"/>
        <v>0</v>
      </c>
      <c r="H71" s="177"/>
      <c r="I71" s="178">
        <f t="shared" si="15"/>
        <v>0</v>
      </c>
      <c r="J71" s="175"/>
      <c r="K71" s="176">
        <f t="shared" si="16"/>
        <v>0</v>
      </c>
      <c r="L71" s="176">
        <v>21</v>
      </c>
      <c r="M71" s="176">
        <f t="shared" si="17"/>
        <v>0</v>
      </c>
      <c r="N71" s="174">
        <v>2.3000000000000001E-4</v>
      </c>
      <c r="O71" s="174">
        <f t="shared" si="18"/>
        <v>0</v>
      </c>
      <c r="P71" s="174">
        <v>0</v>
      </c>
      <c r="Q71" s="174">
        <f t="shared" si="19"/>
        <v>0</v>
      </c>
      <c r="R71" s="176" t="s">
        <v>193</v>
      </c>
      <c r="S71" s="176" t="s">
        <v>118</v>
      </c>
      <c r="T71" s="179" t="s">
        <v>118</v>
      </c>
      <c r="U71" s="159">
        <v>0</v>
      </c>
      <c r="V71" s="159">
        <f t="shared" si="20"/>
        <v>0</v>
      </c>
      <c r="W71" s="159"/>
      <c r="X71" s="159" t="s">
        <v>80</v>
      </c>
      <c r="Y71" s="159" t="s">
        <v>120</v>
      </c>
      <c r="Z71" s="180">
        <f t="shared" si="21"/>
        <v>0</v>
      </c>
      <c r="AA71" s="180">
        <f t="shared" si="22"/>
        <v>0</v>
      </c>
      <c r="AB71" s="180">
        <f t="shared" si="23"/>
        <v>0</v>
      </c>
      <c r="AC71" s="181">
        <f t="shared" si="24"/>
        <v>0</v>
      </c>
      <c r="AD71" s="181">
        <f t="shared" si="25"/>
        <v>0</v>
      </c>
      <c r="AE71" s="180">
        <f t="shared" si="26"/>
        <v>0</v>
      </c>
      <c r="AF71" s="180">
        <f t="shared" si="27"/>
        <v>0</v>
      </c>
      <c r="AG71" s="182" t="s">
        <v>194</v>
      </c>
      <c r="AH71" s="182"/>
      <c r="AI71" s="182"/>
      <c r="AJ71" s="182"/>
      <c r="AK71" s="182"/>
      <c r="AL71" s="182"/>
      <c r="AM71" s="182"/>
      <c r="AN71" s="182"/>
      <c r="AO71" s="182"/>
      <c r="AP71" s="182"/>
      <c r="AQ71" s="182"/>
      <c r="AR71" s="182"/>
      <c r="AS71" s="182"/>
      <c r="AT71" s="182"/>
      <c r="AU71" s="182"/>
      <c r="AV71" s="182"/>
      <c r="AW71" s="182"/>
      <c r="AX71" s="182"/>
      <c r="AY71" s="182"/>
      <c r="AZ71" s="182"/>
      <c r="BA71" s="182"/>
      <c r="BB71" s="182"/>
      <c r="BC71" s="182"/>
      <c r="BD71" s="182"/>
      <c r="BE71" s="182"/>
      <c r="BF71" s="182"/>
      <c r="BG71" s="182"/>
      <c r="BH71" s="182"/>
    </row>
    <row r="72" spans="1:60" outlineLevel="2" x14ac:dyDescent="0.2">
      <c r="A72" s="171">
        <v>25</v>
      </c>
      <c r="B72" s="172" t="s">
        <v>248</v>
      </c>
      <c r="C72" s="195" t="s">
        <v>249</v>
      </c>
      <c r="D72" s="173" t="s">
        <v>117</v>
      </c>
      <c r="E72" s="174">
        <v>1</v>
      </c>
      <c r="F72" s="175"/>
      <c r="G72" s="176">
        <f t="shared" si="14"/>
        <v>0</v>
      </c>
      <c r="H72" s="177"/>
      <c r="I72" s="178">
        <f t="shared" si="15"/>
        <v>0</v>
      </c>
      <c r="J72" s="175"/>
      <c r="K72" s="176">
        <f t="shared" si="16"/>
        <v>0</v>
      </c>
      <c r="L72" s="176">
        <v>21</v>
      </c>
      <c r="M72" s="176">
        <f t="shared" si="17"/>
        <v>0</v>
      </c>
      <c r="N72" s="174">
        <v>2.5000000000000001E-4</v>
      </c>
      <c r="O72" s="174">
        <f t="shared" si="18"/>
        <v>0</v>
      </c>
      <c r="P72" s="174">
        <v>0</v>
      </c>
      <c r="Q72" s="174">
        <f t="shared" si="19"/>
        <v>0</v>
      </c>
      <c r="R72" s="176" t="s">
        <v>193</v>
      </c>
      <c r="S72" s="176" t="s">
        <v>118</v>
      </c>
      <c r="T72" s="179" t="s">
        <v>118</v>
      </c>
      <c r="U72" s="159">
        <v>0</v>
      </c>
      <c r="V72" s="159">
        <f t="shared" si="20"/>
        <v>0</v>
      </c>
      <c r="W72" s="159"/>
      <c r="X72" s="159" t="s">
        <v>80</v>
      </c>
      <c r="Y72" s="159" t="s">
        <v>120</v>
      </c>
      <c r="Z72" s="180">
        <f t="shared" si="21"/>
        <v>0</v>
      </c>
      <c r="AA72" s="180">
        <f t="shared" si="22"/>
        <v>0</v>
      </c>
      <c r="AB72" s="180">
        <f t="shared" si="23"/>
        <v>0</v>
      </c>
      <c r="AC72" s="181">
        <f t="shared" si="24"/>
        <v>0</v>
      </c>
      <c r="AD72" s="181">
        <f t="shared" si="25"/>
        <v>0</v>
      </c>
      <c r="AE72" s="180">
        <f t="shared" si="26"/>
        <v>0</v>
      </c>
      <c r="AF72" s="180">
        <f t="shared" si="27"/>
        <v>0</v>
      </c>
      <c r="AG72" s="182" t="s">
        <v>194</v>
      </c>
      <c r="AH72" s="182"/>
      <c r="AI72" s="182"/>
      <c r="AJ72" s="182"/>
      <c r="AK72" s="182"/>
      <c r="AL72" s="182"/>
      <c r="AM72" s="182"/>
      <c r="AN72" s="182"/>
      <c r="AO72" s="182"/>
      <c r="AP72" s="182"/>
      <c r="AQ72" s="182"/>
      <c r="AR72" s="182"/>
      <c r="AS72" s="182"/>
      <c r="AT72" s="182"/>
      <c r="AU72" s="182"/>
      <c r="AV72" s="182"/>
      <c r="AW72" s="182"/>
      <c r="AX72" s="182"/>
      <c r="AY72" s="182"/>
      <c r="AZ72" s="182"/>
      <c r="BA72" s="182"/>
      <c r="BB72" s="182"/>
      <c r="BC72" s="182"/>
      <c r="BD72" s="182"/>
      <c r="BE72" s="182"/>
      <c r="BF72" s="182"/>
      <c r="BG72" s="182"/>
      <c r="BH72" s="182"/>
    </row>
    <row r="73" spans="1:60" ht="22.5" outlineLevel="2" x14ac:dyDescent="0.2">
      <c r="A73" s="171">
        <v>27</v>
      </c>
      <c r="B73" s="172" t="s">
        <v>250</v>
      </c>
      <c r="C73" s="195" t="s">
        <v>251</v>
      </c>
      <c r="D73" s="173" t="s">
        <v>252</v>
      </c>
      <c r="E73" s="174">
        <v>22</v>
      </c>
      <c r="F73" s="175"/>
      <c r="G73" s="176">
        <f t="shared" si="14"/>
        <v>0</v>
      </c>
      <c r="H73" s="177"/>
      <c r="I73" s="178">
        <f t="shared" si="15"/>
        <v>0</v>
      </c>
      <c r="J73" s="175"/>
      <c r="K73" s="176">
        <f t="shared" si="16"/>
        <v>0</v>
      </c>
      <c r="L73" s="176">
        <v>21</v>
      </c>
      <c r="M73" s="176">
        <f t="shared" si="17"/>
        <v>0</v>
      </c>
      <c r="N73" s="174">
        <v>0</v>
      </c>
      <c r="O73" s="174">
        <f t="shared" si="18"/>
        <v>0</v>
      </c>
      <c r="P73" s="174">
        <v>0</v>
      </c>
      <c r="Q73" s="174">
        <f t="shared" si="19"/>
        <v>0</v>
      </c>
      <c r="R73" s="176"/>
      <c r="S73" s="176" t="s">
        <v>128</v>
      </c>
      <c r="T73" s="179" t="s">
        <v>216</v>
      </c>
      <c r="U73" s="159">
        <v>0</v>
      </c>
      <c r="V73" s="159">
        <f t="shared" si="20"/>
        <v>0</v>
      </c>
      <c r="W73" s="159"/>
      <c r="X73" s="159" t="s">
        <v>80</v>
      </c>
      <c r="Y73" s="159" t="s">
        <v>120</v>
      </c>
      <c r="Z73" s="180">
        <f t="shared" si="21"/>
        <v>0</v>
      </c>
      <c r="AA73" s="180">
        <f t="shared" si="22"/>
        <v>0</v>
      </c>
      <c r="AB73" s="180">
        <f t="shared" si="23"/>
        <v>0</v>
      </c>
      <c r="AC73" s="181">
        <f t="shared" si="24"/>
        <v>0</v>
      </c>
      <c r="AD73" s="181">
        <f t="shared" si="25"/>
        <v>0</v>
      </c>
      <c r="AE73" s="180">
        <f t="shared" si="26"/>
        <v>0</v>
      </c>
      <c r="AF73" s="180">
        <f t="shared" si="27"/>
        <v>0</v>
      </c>
      <c r="AG73" s="182" t="s">
        <v>194</v>
      </c>
      <c r="AH73" s="182"/>
      <c r="AI73" s="182"/>
      <c r="AJ73" s="182"/>
      <c r="AK73" s="182"/>
      <c r="AL73" s="182"/>
      <c r="AM73" s="182"/>
      <c r="AN73" s="182"/>
      <c r="AO73" s="182"/>
      <c r="AP73" s="182"/>
      <c r="AQ73" s="182"/>
      <c r="AR73" s="182"/>
      <c r="AS73" s="182"/>
      <c r="AT73" s="182"/>
      <c r="AU73" s="182"/>
      <c r="AV73" s="182"/>
      <c r="AW73" s="182"/>
      <c r="AX73" s="182"/>
      <c r="AY73" s="182"/>
      <c r="AZ73" s="182"/>
      <c r="BA73" s="182"/>
      <c r="BB73" s="182"/>
      <c r="BC73" s="182"/>
      <c r="BD73" s="182"/>
      <c r="BE73" s="182"/>
      <c r="BF73" s="182"/>
      <c r="BG73" s="182"/>
      <c r="BH73" s="182"/>
    </row>
    <row r="74" spans="1:60" ht="22.5" outlineLevel="2" x14ac:dyDescent="0.2">
      <c r="A74" s="171">
        <v>28</v>
      </c>
      <c r="B74" s="172" t="s">
        <v>253</v>
      </c>
      <c r="C74" s="195" t="s">
        <v>254</v>
      </c>
      <c r="D74" s="173" t="s">
        <v>252</v>
      </c>
      <c r="E74" s="174">
        <v>18</v>
      </c>
      <c r="F74" s="175"/>
      <c r="G74" s="176">
        <f t="shared" si="14"/>
        <v>0</v>
      </c>
      <c r="H74" s="177"/>
      <c r="I74" s="178">
        <f t="shared" si="15"/>
        <v>0</v>
      </c>
      <c r="J74" s="175"/>
      <c r="K74" s="176">
        <f t="shared" si="16"/>
        <v>0</v>
      </c>
      <c r="L74" s="176">
        <v>21</v>
      </c>
      <c r="M74" s="176">
        <f t="shared" si="17"/>
        <v>0</v>
      </c>
      <c r="N74" s="174">
        <v>0</v>
      </c>
      <c r="O74" s="174">
        <f t="shared" si="18"/>
        <v>0</v>
      </c>
      <c r="P74" s="174">
        <v>0</v>
      </c>
      <c r="Q74" s="174">
        <f t="shared" si="19"/>
        <v>0</v>
      </c>
      <c r="R74" s="176"/>
      <c r="S74" s="176" t="s">
        <v>128</v>
      </c>
      <c r="T74" s="179" t="s">
        <v>216</v>
      </c>
      <c r="U74" s="159">
        <v>0</v>
      </c>
      <c r="V74" s="159">
        <f t="shared" si="20"/>
        <v>0</v>
      </c>
      <c r="W74" s="159"/>
      <c r="X74" s="159" t="s">
        <v>80</v>
      </c>
      <c r="Y74" s="159" t="s">
        <v>120</v>
      </c>
      <c r="Z74" s="180">
        <f t="shared" si="21"/>
        <v>0</v>
      </c>
      <c r="AA74" s="180">
        <f t="shared" si="22"/>
        <v>0</v>
      </c>
      <c r="AB74" s="180">
        <f t="shared" si="23"/>
        <v>0</v>
      </c>
      <c r="AC74" s="181">
        <f t="shared" si="24"/>
        <v>0</v>
      </c>
      <c r="AD74" s="181">
        <f t="shared" si="25"/>
        <v>0</v>
      </c>
      <c r="AE74" s="180">
        <f t="shared" si="26"/>
        <v>0</v>
      </c>
      <c r="AF74" s="180">
        <f t="shared" si="27"/>
        <v>0</v>
      </c>
      <c r="AG74" s="182" t="s">
        <v>194</v>
      </c>
      <c r="AH74" s="182"/>
      <c r="AI74" s="182"/>
      <c r="AJ74" s="182"/>
      <c r="AK74" s="182"/>
      <c r="AL74" s="182"/>
      <c r="AM74" s="182"/>
      <c r="AN74" s="182"/>
      <c r="AO74" s="182"/>
      <c r="AP74" s="182"/>
      <c r="AQ74" s="182"/>
      <c r="AR74" s="182"/>
      <c r="AS74" s="182"/>
      <c r="AT74" s="182"/>
      <c r="AU74" s="182"/>
      <c r="AV74" s="182"/>
      <c r="AW74" s="182"/>
      <c r="AX74" s="182"/>
      <c r="AY74" s="182"/>
      <c r="AZ74" s="182"/>
      <c r="BA74" s="182"/>
      <c r="BB74" s="182"/>
      <c r="BC74" s="182"/>
      <c r="BD74" s="182"/>
      <c r="BE74" s="182"/>
      <c r="BF74" s="182"/>
      <c r="BG74" s="182"/>
      <c r="BH74" s="182"/>
    </row>
    <row r="75" spans="1:60" ht="22.5" outlineLevel="2" x14ac:dyDescent="0.2">
      <c r="A75" s="171">
        <v>29</v>
      </c>
      <c r="B75" s="172" t="s">
        <v>255</v>
      </c>
      <c r="C75" s="195" t="s">
        <v>256</v>
      </c>
      <c r="D75" s="173" t="s">
        <v>252</v>
      </c>
      <c r="E75" s="174">
        <v>2</v>
      </c>
      <c r="F75" s="175"/>
      <c r="G75" s="176">
        <f t="shared" si="14"/>
        <v>0</v>
      </c>
      <c r="H75" s="177"/>
      <c r="I75" s="178">
        <f t="shared" si="15"/>
        <v>0</v>
      </c>
      <c r="J75" s="175"/>
      <c r="K75" s="176">
        <f t="shared" si="16"/>
        <v>0</v>
      </c>
      <c r="L75" s="176">
        <v>21</v>
      </c>
      <c r="M75" s="176">
        <f t="shared" si="17"/>
        <v>0</v>
      </c>
      <c r="N75" s="174">
        <v>0</v>
      </c>
      <c r="O75" s="174">
        <f t="shared" si="18"/>
        <v>0</v>
      </c>
      <c r="P75" s="174">
        <v>0</v>
      </c>
      <c r="Q75" s="174">
        <f t="shared" si="19"/>
        <v>0</v>
      </c>
      <c r="R75" s="176"/>
      <c r="S75" s="176" t="s">
        <v>128</v>
      </c>
      <c r="T75" s="179" t="s">
        <v>216</v>
      </c>
      <c r="U75" s="159">
        <v>0</v>
      </c>
      <c r="V75" s="159">
        <f t="shared" si="20"/>
        <v>0</v>
      </c>
      <c r="W75" s="159"/>
      <c r="X75" s="159" t="s">
        <v>80</v>
      </c>
      <c r="Y75" s="159" t="s">
        <v>120</v>
      </c>
      <c r="Z75" s="180">
        <f t="shared" si="21"/>
        <v>0</v>
      </c>
      <c r="AA75" s="180">
        <f t="shared" si="22"/>
        <v>0</v>
      </c>
      <c r="AB75" s="180">
        <f t="shared" si="23"/>
        <v>0</v>
      </c>
      <c r="AC75" s="181">
        <f t="shared" si="24"/>
        <v>0</v>
      </c>
      <c r="AD75" s="181">
        <f t="shared" si="25"/>
        <v>0</v>
      </c>
      <c r="AE75" s="180">
        <f t="shared" si="26"/>
        <v>0</v>
      </c>
      <c r="AF75" s="180">
        <f t="shared" si="27"/>
        <v>0</v>
      </c>
      <c r="AG75" s="182" t="s">
        <v>194</v>
      </c>
      <c r="AH75" s="182"/>
      <c r="AI75" s="182"/>
      <c r="AJ75" s="182"/>
      <c r="AK75" s="182"/>
      <c r="AL75" s="182"/>
      <c r="AM75" s="182"/>
      <c r="AN75" s="182"/>
      <c r="AO75" s="182"/>
      <c r="AP75" s="182"/>
      <c r="AQ75" s="182"/>
      <c r="AR75" s="182"/>
      <c r="AS75" s="182"/>
      <c r="AT75" s="182"/>
      <c r="AU75" s="182"/>
      <c r="AV75" s="182"/>
      <c r="AW75" s="182"/>
      <c r="AX75" s="182"/>
      <c r="AY75" s="182"/>
      <c r="AZ75" s="182"/>
      <c r="BA75" s="182"/>
      <c r="BB75" s="182"/>
      <c r="BC75" s="182"/>
      <c r="BD75" s="182"/>
      <c r="BE75" s="182"/>
      <c r="BF75" s="182"/>
      <c r="BG75" s="182"/>
      <c r="BH75" s="182"/>
    </row>
    <row r="76" spans="1:60" ht="22.5" outlineLevel="2" x14ac:dyDescent="0.2">
      <c r="A76" s="171">
        <v>30</v>
      </c>
      <c r="B76" s="172" t="s">
        <v>257</v>
      </c>
      <c r="C76" s="195" t="s">
        <v>258</v>
      </c>
      <c r="D76" s="173" t="s">
        <v>252</v>
      </c>
      <c r="E76" s="174">
        <v>2</v>
      </c>
      <c r="F76" s="175"/>
      <c r="G76" s="176">
        <f t="shared" si="14"/>
        <v>0</v>
      </c>
      <c r="H76" s="177"/>
      <c r="I76" s="178">
        <f t="shared" si="15"/>
        <v>0</v>
      </c>
      <c r="J76" s="175"/>
      <c r="K76" s="176">
        <f t="shared" si="16"/>
        <v>0</v>
      </c>
      <c r="L76" s="176">
        <v>21</v>
      </c>
      <c r="M76" s="176">
        <f t="shared" si="17"/>
        <v>0</v>
      </c>
      <c r="N76" s="174">
        <v>0</v>
      </c>
      <c r="O76" s="174">
        <f t="shared" si="18"/>
        <v>0</v>
      </c>
      <c r="P76" s="174">
        <v>0</v>
      </c>
      <c r="Q76" s="174">
        <f t="shared" si="19"/>
        <v>0</v>
      </c>
      <c r="R76" s="176"/>
      <c r="S76" s="176" t="s">
        <v>128</v>
      </c>
      <c r="T76" s="179" t="s">
        <v>216</v>
      </c>
      <c r="U76" s="159">
        <v>0</v>
      </c>
      <c r="V76" s="159">
        <f t="shared" si="20"/>
        <v>0</v>
      </c>
      <c r="W76" s="159"/>
      <c r="X76" s="159" t="s">
        <v>80</v>
      </c>
      <c r="Y76" s="159" t="s">
        <v>120</v>
      </c>
      <c r="Z76" s="180">
        <f t="shared" si="21"/>
        <v>0</v>
      </c>
      <c r="AA76" s="180">
        <f t="shared" si="22"/>
        <v>0</v>
      </c>
      <c r="AB76" s="180">
        <f t="shared" si="23"/>
        <v>0</v>
      </c>
      <c r="AC76" s="181">
        <f t="shared" si="24"/>
        <v>0</v>
      </c>
      <c r="AD76" s="181">
        <f t="shared" si="25"/>
        <v>0</v>
      </c>
      <c r="AE76" s="180">
        <f t="shared" si="26"/>
        <v>0</v>
      </c>
      <c r="AF76" s="180">
        <f t="shared" si="27"/>
        <v>0</v>
      </c>
      <c r="AG76" s="182" t="s">
        <v>194</v>
      </c>
      <c r="AH76" s="182"/>
      <c r="AI76" s="182"/>
      <c r="AJ76" s="182"/>
      <c r="AK76" s="182"/>
      <c r="AL76" s="182"/>
      <c r="AM76" s="182"/>
      <c r="AN76" s="182"/>
      <c r="AO76" s="182"/>
      <c r="AP76" s="182"/>
      <c r="AQ76" s="182"/>
      <c r="AR76" s="182"/>
      <c r="AS76" s="182"/>
      <c r="AT76" s="182"/>
      <c r="AU76" s="182"/>
      <c r="AV76" s="182"/>
      <c r="AW76" s="182"/>
      <c r="AX76" s="182"/>
      <c r="AY76" s="182"/>
      <c r="AZ76" s="182"/>
      <c r="BA76" s="182"/>
      <c r="BB76" s="182"/>
      <c r="BC76" s="182"/>
      <c r="BD76" s="182"/>
      <c r="BE76" s="182"/>
      <c r="BF76" s="182"/>
      <c r="BG76" s="182"/>
      <c r="BH76" s="182"/>
    </row>
    <row r="77" spans="1:60" ht="22.5" outlineLevel="2" x14ac:dyDescent="0.2">
      <c r="A77" s="171">
        <v>31</v>
      </c>
      <c r="B77" s="172" t="s">
        <v>259</v>
      </c>
      <c r="C77" s="195" t="s">
        <v>260</v>
      </c>
      <c r="D77" s="173" t="s">
        <v>252</v>
      </c>
      <c r="E77" s="174">
        <v>4</v>
      </c>
      <c r="F77" s="175"/>
      <c r="G77" s="176">
        <f t="shared" si="14"/>
        <v>0</v>
      </c>
      <c r="H77" s="177"/>
      <c r="I77" s="178">
        <f t="shared" si="15"/>
        <v>0</v>
      </c>
      <c r="J77" s="175"/>
      <c r="K77" s="176">
        <f t="shared" si="16"/>
        <v>0</v>
      </c>
      <c r="L77" s="176">
        <v>21</v>
      </c>
      <c r="M77" s="176">
        <f t="shared" si="17"/>
        <v>0</v>
      </c>
      <c r="N77" s="174">
        <v>0</v>
      </c>
      <c r="O77" s="174">
        <f t="shared" si="18"/>
        <v>0</v>
      </c>
      <c r="P77" s="174">
        <v>0</v>
      </c>
      <c r="Q77" s="174">
        <f t="shared" si="19"/>
        <v>0</v>
      </c>
      <c r="R77" s="176"/>
      <c r="S77" s="176" t="s">
        <v>128</v>
      </c>
      <c r="T77" s="179" t="s">
        <v>216</v>
      </c>
      <c r="U77" s="159">
        <v>0</v>
      </c>
      <c r="V77" s="159">
        <f t="shared" si="20"/>
        <v>0</v>
      </c>
      <c r="W77" s="159"/>
      <c r="X77" s="159" t="s">
        <v>80</v>
      </c>
      <c r="Y77" s="159" t="s">
        <v>120</v>
      </c>
      <c r="Z77" s="180">
        <f t="shared" si="21"/>
        <v>0</v>
      </c>
      <c r="AA77" s="180">
        <f t="shared" si="22"/>
        <v>0</v>
      </c>
      <c r="AB77" s="180">
        <f t="shared" si="23"/>
        <v>0</v>
      </c>
      <c r="AC77" s="181">
        <f t="shared" si="24"/>
        <v>0</v>
      </c>
      <c r="AD77" s="181">
        <f t="shared" si="25"/>
        <v>0</v>
      </c>
      <c r="AE77" s="180">
        <f t="shared" si="26"/>
        <v>0</v>
      </c>
      <c r="AF77" s="180">
        <f t="shared" si="27"/>
        <v>0</v>
      </c>
      <c r="AG77" s="182" t="s">
        <v>194</v>
      </c>
      <c r="AH77" s="182"/>
      <c r="AI77" s="182"/>
      <c r="AJ77" s="182"/>
      <c r="AK77" s="182"/>
      <c r="AL77" s="182"/>
      <c r="AM77" s="182"/>
      <c r="AN77" s="182"/>
      <c r="AO77" s="182"/>
      <c r="AP77" s="182"/>
      <c r="AQ77" s="182"/>
      <c r="AR77" s="182"/>
      <c r="AS77" s="182"/>
      <c r="AT77" s="182"/>
      <c r="AU77" s="182"/>
      <c r="AV77" s="182"/>
      <c r="AW77" s="182"/>
      <c r="AX77" s="182"/>
      <c r="AY77" s="182"/>
      <c r="AZ77" s="182"/>
      <c r="BA77" s="182"/>
      <c r="BB77" s="182"/>
      <c r="BC77" s="182"/>
      <c r="BD77" s="182"/>
      <c r="BE77" s="182"/>
      <c r="BF77" s="182"/>
      <c r="BG77" s="182"/>
      <c r="BH77" s="182"/>
    </row>
    <row r="78" spans="1:60" ht="22.5" outlineLevel="2" x14ac:dyDescent="0.2">
      <c r="A78" s="171">
        <v>32</v>
      </c>
      <c r="B78" s="172" t="s">
        <v>261</v>
      </c>
      <c r="C78" s="195" t="s">
        <v>262</v>
      </c>
      <c r="D78" s="173" t="s">
        <v>252</v>
      </c>
      <c r="E78" s="174">
        <v>4</v>
      </c>
      <c r="F78" s="175"/>
      <c r="G78" s="176">
        <f t="shared" si="14"/>
        <v>0</v>
      </c>
      <c r="H78" s="177"/>
      <c r="I78" s="178">
        <f t="shared" si="15"/>
        <v>0</v>
      </c>
      <c r="J78" s="175"/>
      <c r="K78" s="176">
        <f t="shared" si="16"/>
        <v>0</v>
      </c>
      <c r="L78" s="176">
        <v>21</v>
      </c>
      <c r="M78" s="176">
        <f t="shared" si="17"/>
        <v>0</v>
      </c>
      <c r="N78" s="174">
        <v>0</v>
      </c>
      <c r="O78" s="174">
        <f t="shared" si="18"/>
        <v>0</v>
      </c>
      <c r="P78" s="174">
        <v>0</v>
      </c>
      <c r="Q78" s="174">
        <f t="shared" si="19"/>
        <v>0</v>
      </c>
      <c r="R78" s="176"/>
      <c r="S78" s="176" t="s">
        <v>128</v>
      </c>
      <c r="T78" s="179" t="s">
        <v>129</v>
      </c>
      <c r="U78" s="159">
        <v>0</v>
      </c>
      <c r="V78" s="159">
        <f t="shared" si="20"/>
        <v>0</v>
      </c>
      <c r="W78" s="159"/>
      <c r="X78" s="159" t="s">
        <v>80</v>
      </c>
      <c r="Y78" s="159" t="s">
        <v>120</v>
      </c>
      <c r="Z78" s="180">
        <f t="shared" si="21"/>
        <v>0</v>
      </c>
      <c r="AA78" s="180">
        <f t="shared" si="22"/>
        <v>0</v>
      </c>
      <c r="AB78" s="180">
        <f t="shared" si="23"/>
        <v>0</v>
      </c>
      <c r="AC78" s="181">
        <f t="shared" si="24"/>
        <v>0</v>
      </c>
      <c r="AD78" s="181">
        <f t="shared" si="25"/>
        <v>0</v>
      </c>
      <c r="AE78" s="180">
        <f t="shared" si="26"/>
        <v>0</v>
      </c>
      <c r="AF78" s="180">
        <f t="shared" si="27"/>
        <v>0</v>
      </c>
      <c r="AG78" s="182" t="s">
        <v>194</v>
      </c>
      <c r="AH78" s="182"/>
      <c r="AI78" s="182"/>
      <c r="AJ78" s="182"/>
      <c r="AK78" s="182"/>
      <c r="AL78" s="182"/>
      <c r="AM78" s="182"/>
      <c r="AN78" s="182"/>
      <c r="AO78" s="182"/>
      <c r="AP78" s="182"/>
      <c r="AQ78" s="182"/>
      <c r="AR78" s="182"/>
      <c r="AS78" s="182"/>
      <c r="AT78" s="182"/>
      <c r="AU78" s="182"/>
      <c r="AV78" s="182"/>
      <c r="AW78" s="182"/>
      <c r="AX78" s="182"/>
      <c r="AY78" s="182"/>
      <c r="AZ78" s="182"/>
      <c r="BA78" s="182"/>
      <c r="BB78" s="182"/>
      <c r="BC78" s="182"/>
      <c r="BD78" s="182"/>
      <c r="BE78" s="182"/>
      <c r="BF78" s="182"/>
      <c r="BG78" s="182"/>
      <c r="BH78" s="182"/>
    </row>
    <row r="79" spans="1:60" ht="33.75" outlineLevel="2" x14ac:dyDescent="0.2">
      <c r="A79" s="171">
        <v>33</v>
      </c>
      <c r="B79" s="172" t="s">
        <v>263</v>
      </c>
      <c r="C79" s="195" t="s">
        <v>264</v>
      </c>
      <c r="D79" s="173" t="s">
        <v>252</v>
      </c>
      <c r="E79" s="174">
        <v>1</v>
      </c>
      <c r="F79" s="175"/>
      <c r="G79" s="176">
        <f t="shared" si="14"/>
        <v>0</v>
      </c>
      <c r="H79" s="177"/>
      <c r="I79" s="178">
        <f t="shared" si="15"/>
        <v>0</v>
      </c>
      <c r="J79" s="175"/>
      <c r="K79" s="176">
        <f t="shared" si="16"/>
        <v>0</v>
      </c>
      <c r="L79" s="176">
        <v>21</v>
      </c>
      <c r="M79" s="176">
        <f t="shared" si="17"/>
        <v>0</v>
      </c>
      <c r="N79" s="174">
        <v>0</v>
      </c>
      <c r="O79" s="174">
        <f t="shared" si="18"/>
        <v>0</v>
      </c>
      <c r="P79" s="174">
        <v>0</v>
      </c>
      <c r="Q79" s="174">
        <f t="shared" si="19"/>
        <v>0</v>
      </c>
      <c r="R79" s="176"/>
      <c r="S79" s="176" t="s">
        <v>128</v>
      </c>
      <c r="T79" s="179" t="s">
        <v>216</v>
      </c>
      <c r="U79" s="159">
        <v>0</v>
      </c>
      <c r="V79" s="159">
        <f t="shared" si="20"/>
        <v>0</v>
      </c>
      <c r="W79" s="159"/>
      <c r="X79" s="159" t="s">
        <v>80</v>
      </c>
      <c r="Y79" s="159" t="s">
        <v>120</v>
      </c>
      <c r="Z79" s="180">
        <f t="shared" si="21"/>
        <v>0</v>
      </c>
      <c r="AA79" s="180">
        <f t="shared" si="22"/>
        <v>0</v>
      </c>
      <c r="AB79" s="180">
        <f t="shared" si="23"/>
        <v>0</v>
      </c>
      <c r="AC79" s="181">
        <f t="shared" si="24"/>
        <v>0</v>
      </c>
      <c r="AD79" s="181">
        <f t="shared" si="25"/>
        <v>0</v>
      </c>
      <c r="AE79" s="180">
        <f t="shared" si="26"/>
        <v>0</v>
      </c>
      <c r="AF79" s="180">
        <f t="shared" si="27"/>
        <v>0</v>
      </c>
      <c r="AG79" s="182" t="s">
        <v>194</v>
      </c>
      <c r="AH79" s="182"/>
      <c r="AI79" s="182"/>
      <c r="AJ79" s="182"/>
      <c r="AK79" s="182"/>
      <c r="AL79" s="182"/>
      <c r="AM79" s="182"/>
      <c r="AN79" s="182"/>
      <c r="AO79" s="182"/>
      <c r="AP79" s="182"/>
      <c r="AQ79" s="182"/>
      <c r="AR79" s="182"/>
      <c r="AS79" s="182"/>
      <c r="AT79" s="182"/>
      <c r="AU79" s="182"/>
      <c r="AV79" s="182"/>
      <c r="AW79" s="182"/>
      <c r="AX79" s="182"/>
      <c r="AY79" s="182"/>
      <c r="AZ79" s="182"/>
      <c r="BA79" s="182"/>
      <c r="BB79" s="182"/>
      <c r="BC79" s="182"/>
      <c r="BD79" s="182"/>
      <c r="BE79" s="182"/>
      <c r="BF79" s="182"/>
      <c r="BG79" s="182"/>
      <c r="BH79" s="182"/>
    </row>
    <row r="80" spans="1:60" ht="22.5" outlineLevel="2" x14ac:dyDescent="0.2">
      <c r="A80" s="171">
        <v>34</v>
      </c>
      <c r="B80" s="172" t="s">
        <v>265</v>
      </c>
      <c r="C80" s="195" t="s">
        <v>266</v>
      </c>
      <c r="D80" s="173" t="s">
        <v>252</v>
      </c>
      <c r="E80" s="174">
        <v>2</v>
      </c>
      <c r="F80" s="175"/>
      <c r="G80" s="176">
        <f t="shared" si="14"/>
        <v>0</v>
      </c>
      <c r="H80" s="177"/>
      <c r="I80" s="178">
        <f t="shared" si="15"/>
        <v>0</v>
      </c>
      <c r="J80" s="175"/>
      <c r="K80" s="176">
        <f t="shared" si="16"/>
        <v>0</v>
      </c>
      <c r="L80" s="176">
        <v>21</v>
      </c>
      <c r="M80" s="176">
        <f t="shared" si="17"/>
        <v>0</v>
      </c>
      <c r="N80" s="174">
        <v>0</v>
      </c>
      <c r="O80" s="174">
        <f t="shared" si="18"/>
        <v>0</v>
      </c>
      <c r="P80" s="174">
        <v>0</v>
      </c>
      <c r="Q80" s="174">
        <f t="shared" si="19"/>
        <v>0</v>
      </c>
      <c r="R80" s="176"/>
      <c r="S80" s="176" t="s">
        <v>128</v>
      </c>
      <c r="T80" s="179" t="s">
        <v>129</v>
      </c>
      <c r="U80" s="159">
        <v>0</v>
      </c>
      <c r="V80" s="159">
        <f t="shared" si="20"/>
        <v>0</v>
      </c>
      <c r="W80" s="159"/>
      <c r="X80" s="159" t="s">
        <v>80</v>
      </c>
      <c r="Y80" s="159" t="s">
        <v>120</v>
      </c>
      <c r="Z80" s="180">
        <f t="shared" si="21"/>
        <v>0</v>
      </c>
      <c r="AA80" s="180">
        <f t="shared" si="22"/>
        <v>0</v>
      </c>
      <c r="AB80" s="180">
        <f t="shared" si="23"/>
        <v>0</v>
      </c>
      <c r="AC80" s="181">
        <f t="shared" si="24"/>
        <v>0</v>
      </c>
      <c r="AD80" s="181">
        <f t="shared" si="25"/>
        <v>0</v>
      </c>
      <c r="AE80" s="180">
        <f t="shared" si="26"/>
        <v>0</v>
      </c>
      <c r="AF80" s="180">
        <f t="shared" si="27"/>
        <v>0</v>
      </c>
      <c r="AG80" s="182" t="s">
        <v>194</v>
      </c>
      <c r="AH80" s="182"/>
      <c r="AI80" s="182"/>
      <c r="AJ80" s="182"/>
      <c r="AK80" s="182"/>
      <c r="AL80" s="182"/>
      <c r="AM80" s="182"/>
      <c r="AN80" s="182"/>
      <c r="AO80" s="182"/>
      <c r="AP80" s="182"/>
      <c r="AQ80" s="182"/>
      <c r="AR80" s="182"/>
      <c r="AS80" s="182"/>
      <c r="AT80" s="182"/>
      <c r="AU80" s="182"/>
      <c r="AV80" s="182"/>
      <c r="AW80" s="182"/>
      <c r="AX80" s="182"/>
      <c r="AY80" s="182"/>
      <c r="AZ80" s="182"/>
      <c r="BA80" s="182"/>
      <c r="BB80" s="182"/>
      <c r="BC80" s="182"/>
      <c r="BD80" s="182"/>
      <c r="BE80" s="182"/>
      <c r="BF80" s="182"/>
      <c r="BG80" s="182"/>
      <c r="BH80" s="182"/>
    </row>
    <row r="81" spans="1:60" ht="22.5" outlineLevel="2" x14ac:dyDescent="0.2">
      <c r="A81" s="171">
        <v>35</v>
      </c>
      <c r="B81" s="172" t="s">
        <v>267</v>
      </c>
      <c r="C81" s="195" t="s">
        <v>268</v>
      </c>
      <c r="D81" s="173" t="s">
        <v>252</v>
      </c>
      <c r="E81" s="174">
        <v>2</v>
      </c>
      <c r="F81" s="175"/>
      <c r="G81" s="176">
        <f t="shared" si="14"/>
        <v>0</v>
      </c>
      <c r="H81" s="177"/>
      <c r="I81" s="178">
        <f t="shared" si="15"/>
        <v>0</v>
      </c>
      <c r="J81" s="175"/>
      <c r="K81" s="176">
        <f t="shared" si="16"/>
        <v>0</v>
      </c>
      <c r="L81" s="176">
        <v>21</v>
      </c>
      <c r="M81" s="176">
        <f t="shared" si="17"/>
        <v>0</v>
      </c>
      <c r="N81" s="174">
        <v>0</v>
      </c>
      <c r="O81" s="174">
        <f t="shared" si="18"/>
        <v>0</v>
      </c>
      <c r="P81" s="174">
        <v>0</v>
      </c>
      <c r="Q81" s="174">
        <f t="shared" si="19"/>
        <v>0</v>
      </c>
      <c r="R81" s="176"/>
      <c r="S81" s="176" t="s">
        <v>128</v>
      </c>
      <c r="T81" s="179" t="s">
        <v>216</v>
      </c>
      <c r="U81" s="159">
        <v>0</v>
      </c>
      <c r="V81" s="159">
        <f t="shared" si="20"/>
        <v>0</v>
      </c>
      <c r="W81" s="159"/>
      <c r="X81" s="159" t="s">
        <v>80</v>
      </c>
      <c r="Y81" s="159" t="s">
        <v>120</v>
      </c>
      <c r="Z81" s="180">
        <f t="shared" si="21"/>
        <v>0</v>
      </c>
      <c r="AA81" s="180">
        <f t="shared" si="22"/>
        <v>0</v>
      </c>
      <c r="AB81" s="180">
        <f t="shared" si="23"/>
        <v>0</v>
      </c>
      <c r="AC81" s="181">
        <f t="shared" si="24"/>
        <v>0</v>
      </c>
      <c r="AD81" s="181">
        <f t="shared" si="25"/>
        <v>0</v>
      </c>
      <c r="AE81" s="180">
        <f t="shared" si="26"/>
        <v>0</v>
      </c>
      <c r="AF81" s="180">
        <f t="shared" si="27"/>
        <v>0</v>
      </c>
      <c r="AG81" s="182" t="s">
        <v>194</v>
      </c>
      <c r="AH81" s="182"/>
      <c r="AI81" s="182"/>
      <c r="AJ81" s="182"/>
      <c r="AK81" s="182"/>
      <c r="AL81" s="182"/>
      <c r="AM81" s="182"/>
      <c r="AN81" s="182"/>
      <c r="AO81" s="182"/>
      <c r="AP81" s="182"/>
      <c r="AQ81" s="182"/>
      <c r="AR81" s="182"/>
      <c r="AS81" s="182"/>
      <c r="AT81" s="182"/>
      <c r="AU81" s="182"/>
      <c r="AV81" s="182"/>
      <c r="AW81" s="182"/>
      <c r="AX81" s="182"/>
      <c r="AY81" s="182"/>
      <c r="AZ81" s="182"/>
      <c r="BA81" s="182"/>
      <c r="BB81" s="182"/>
      <c r="BC81" s="182"/>
      <c r="BD81" s="182"/>
      <c r="BE81" s="182"/>
      <c r="BF81" s="182"/>
      <c r="BG81" s="182"/>
      <c r="BH81" s="182"/>
    </row>
    <row r="82" spans="1:60" outlineLevel="2" x14ac:dyDescent="0.2">
      <c r="A82" s="171">
        <v>40</v>
      </c>
      <c r="B82" s="172" t="s">
        <v>269</v>
      </c>
      <c r="C82" s="195" t="s">
        <v>270</v>
      </c>
      <c r="D82" s="173" t="s">
        <v>271</v>
      </c>
      <c r="E82" s="174">
        <v>10</v>
      </c>
      <c r="F82" s="175"/>
      <c r="G82" s="176">
        <f t="shared" si="14"/>
        <v>0</v>
      </c>
      <c r="H82" s="177"/>
      <c r="I82" s="178">
        <f t="shared" si="15"/>
        <v>0</v>
      </c>
      <c r="J82" s="175"/>
      <c r="K82" s="176">
        <f t="shared" si="16"/>
        <v>0</v>
      </c>
      <c r="L82" s="176">
        <v>21</v>
      </c>
      <c r="M82" s="176">
        <f t="shared" si="17"/>
        <v>0</v>
      </c>
      <c r="N82" s="174">
        <v>0</v>
      </c>
      <c r="O82" s="174">
        <f t="shared" si="18"/>
        <v>0</v>
      </c>
      <c r="P82" s="174">
        <v>0</v>
      </c>
      <c r="Q82" s="174">
        <f t="shared" si="19"/>
        <v>0</v>
      </c>
      <c r="R82" s="176"/>
      <c r="S82" s="176" t="s">
        <v>128</v>
      </c>
      <c r="T82" s="179" t="s">
        <v>216</v>
      </c>
      <c r="U82" s="159">
        <v>0</v>
      </c>
      <c r="V82" s="159">
        <f t="shared" si="20"/>
        <v>0</v>
      </c>
      <c r="W82" s="159"/>
      <c r="X82" s="159" t="s">
        <v>80</v>
      </c>
      <c r="Y82" s="159" t="s">
        <v>120</v>
      </c>
      <c r="Z82" s="180">
        <f t="shared" si="21"/>
        <v>0</v>
      </c>
      <c r="AA82" s="180">
        <f t="shared" si="22"/>
        <v>0</v>
      </c>
      <c r="AB82" s="180">
        <f t="shared" si="23"/>
        <v>0</v>
      </c>
      <c r="AC82" s="181">
        <f t="shared" si="24"/>
        <v>0</v>
      </c>
      <c r="AD82" s="181">
        <f t="shared" si="25"/>
        <v>0</v>
      </c>
      <c r="AE82" s="180">
        <f t="shared" si="26"/>
        <v>0</v>
      </c>
      <c r="AF82" s="180">
        <f t="shared" si="27"/>
        <v>0</v>
      </c>
      <c r="AG82" s="182" t="s">
        <v>194</v>
      </c>
      <c r="AH82" s="182"/>
      <c r="AI82" s="182"/>
      <c r="AJ82" s="182"/>
      <c r="AK82" s="182"/>
      <c r="AL82" s="182"/>
      <c r="AM82" s="182"/>
      <c r="AN82" s="182"/>
      <c r="AO82" s="182"/>
      <c r="AP82" s="182"/>
      <c r="AQ82" s="182"/>
      <c r="AR82" s="182"/>
      <c r="AS82" s="182"/>
      <c r="AT82" s="182"/>
      <c r="AU82" s="182"/>
      <c r="AV82" s="182"/>
      <c r="AW82" s="182"/>
      <c r="AX82" s="182"/>
      <c r="AY82" s="182"/>
      <c r="AZ82" s="182"/>
      <c r="BA82" s="182"/>
      <c r="BB82" s="182"/>
      <c r="BC82" s="182"/>
      <c r="BD82" s="182"/>
      <c r="BE82" s="182"/>
      <c r="BF82" s="182"/>
      <c r="BG82" s="182"/>
      <c r="BH82" s="182"/>
    </row>
    <row r="83" spans="1:60" outlineLevel="2" x14ac:dyDescent="0.2">
      <c r="A83" s="171">
        <v>41</v>
      </c>
      <c r="B83" s="172" t="s">
        <v>272</v>
      </c>
      <c r="C83" s="195" t="s">
        <v>273</v>
      </c>
      <c r="D83" s="173" t="s">
        <v>271</v>
      </c>
      <c r="E83" s="174">
        <v>10</v>
      </c>
      <c r="F83" s="175"/>
      <c r="G83" s="176">
        <f t="shared" si="14"/>
        <v>0</v>
      </c>
      <c r="H83" s="177"/>
      <c r="I83" s="178">
        <f t="shared" si="15"/>
        <v>0</v>
      </c>
      <c r="J83" s="175"/>
      <c r="K83" s="176">
        <f t="shared" si="16"/>
        <v>0</v>
      </c>
      <c r="L83" s="176">
        <v>21</v>
      </c>
      <c r="M83" s="176">
        <f t="shared" si="17"/>
        <v>0</v>
      </c>
      <c r="N83" s="174">
        <v>0</v>
      </c>
      <c r="O83" s="174">
        <f t="shared" si="18"/>
        <v>0</v>
      </c>
      <c r="P83" s="174">
        <v>0</v>
      </c>
      <c r="Q83" s="174">
        <f t="shared" si="19"/>
        <v>0</v>
      </c>
      <c r="R83" s="176"/>
      <c r="S83" s="176" t="s">
        <v>128</v>
      </c>
      <c r="T83" s="179" t="s">
        <v>216</v>
      </c>
      <c r="U83" s="159">
        <v>0</v>
      </c>
      <c r="V83" s="159">
        <f t="shared" si="20"/>
        <v>0</v>
      </c>
      <c r="W83" s="159"/>
      <c r="X83" s="159" t="s">
        <v>80</v>
      </c>
      <c r="Y83" s="159" t="s">
        <v>120</v>
      </c>
      <c r="Z83" s="180">
        <f t="shared" si="21"/>
        <v>0</v>
      </c>
      <c r="AA83" s="180">
        <f t="shared" si="22"/>
        <v>0</v>
      </c>
      <c r="AB83" s="180">
        <f t="shared" si="23"/>
        <v>0</v>
      </c>
      <c r="AC83" s="181">
        <f t="shared" si="24"/>
        <v>0</v>
      </c>
      <c r="AD83" s="181">
        <f t="shared" si="25"/>
        <v>0</v>
      </c>
      <c r="AE83" s="180">
        <f t="shared" si="26"/>
        <v>0</v>
      </c>
      <c r="AF83" s="180">
        <f t="shared" si="27"/>
        <v>0</v>
      </c>
      <c r="AG83" s="182" t="s">
        <v>194</v>
      </c>
      <c r="AH83" s="182"/>
      <c r="AI83" s="182"/>
      <c r="AJ83" s="182"/>
      <c r="AK83" s="182"/>
      <c r="AL83" s="182"/>
      <c r="AM83" s="182"/>
      <c r="AN83" s="182"/>
      <c r="AO83" s="182"/>
      <c r="AP83" s="182"/>
      <c r="AQ83" s="182"/>
      <c r="AR83" s="182"/>
      <c r="AS83" s="182"/>
      <c r="AT83" s="182"/>
      <c r="AU83" s="182"/>
      <c r="AV83" s="182"/>
      <c r="AW83" s="182"/>
      <c r="AX83" s="182"/>
      <c r="AY83" s="182"/>
      <c r="AZ83" s="182"/>
      <c r="BA83" s="182"/>
      <c r="BB83" s="182"/>
      <c r="BC83" s="182"/>
      <c r="BD83" s="182"/>
      <c r="BE83" s="182"/>
      <c r="BF83" s="182"/>
      <c r="BG83" s="182"/>
      <c r="BH83" s="182"/>
    </row>
    <row r="84" spans="1:60" outlineLevel="2" x14ac:dyDescent="0.2">
      <c r="A84" s="171">
        <v>42</v>
      </c>
      <c r="B84" s="172" t="s">
        <v>274</v>
      </c>
      <c r="C84" s="195" t="s">
        <v>275</v>
      </c>
      <c r="D84" s="173" t="s">
        <v>271</v>
      </c>
      <c r="E84" s="174">
        <v>8</v>
      </c>
      <c r="F84" s="175"/>
      <c r="G84" s="176">
        <f t="shared" si="14"/>
        <v>0</v>
      </c>
      <c r="H84" s="177"/>
      <c r="I84" s="178">
        <f t="shared" si="15"/>
        <v>0</v>
      </c>
      <c r="J84" s="175"/>
      <c r="K84" s="176">
        <f t="shared" si="16"/>
        <v>0</v>
      </c>
      <c r="L84" s="176">
        <v>21</v>
      </c>
      <c r="M84" s="176">
        <f t="shared" si="17"/>
        <v>0</v>
      </c>
      <c r="N84" s="174">
        <v>0</v>
      </c>
      <c r="O84" s="174">
        <f t="shared" si="18"/>
        <v>0</v>
      </c>
      <c r="P84" s="174">
        <v>0</v>
      </c>
      <c r="Q84" s="174">
        <f t="shared" si="19"/>
        <v>0</v>
      </c>
      <c r="R84" s="176"/>
      <c r="S84" s="176" t="s">
        <v>128</v>
      </c>
      <c r="T84" s="179" t="s">
        <v>216</v>
      </c>
      <c r="U84" s="159">
        <v>0</v>
      </c>
      <c r="V84" s="159">
        <f t="shared" si="20"/>
        <v>0</v>
      </c>
      <c r="W84" s="159"/>
      <c r="X84" s="159" t="s">
        <v>80</v>
      </c>
      <c r="Y84" s="159" t="s">
        <v>120</v>
      </c>
      <c r="Z84" s="180">
        <f t="shared" si="21"/>
        <v>0</v>
      </c>
      <c r="AA84" s="180">
        <f t="shared" si="22"/>
        <v>0</v>
      </c>
      <c r="AB84" s="180">
        <f t="shared" si="23"/>
        <v>0</v>
      </c>
      <c r="AC84" s="181">
        <f t="shared" si="24"/>
        <v>0</v>
      </c>
      <c r="AD84" s="181">
        <f t="shared" si="25"/>
        <v>0</v>
      </c>
      <c r="AE84" s="180">
        <f t="shared" si="26"/>
        <v>0</v>
      </c>
      <c r="AF84" s="180">
        <f t="shared" si="27"/>
        <v>0</v>
      </c>
      <c r="AG84" s="182" t="s">
        <v>194</v>
      </c>
      <c r="AH84" s="182"/>
      <c r="AI84" s="182"/>
      <c r="AJ84" s="182"/>
      <c r="AK84" s="182"/>
      <c r="AL84" s="182"/>
      <c r="AM84" s="182"/>
      <c r="AN84" s="182"/>
      <c r="AO84" s="182"/>
      <c r="AP84" s="182"/>
      <c r="AQ84" s="182"/>
      <c r="AR84" s="182"/>
      <c r="AS84" s="182"/>
      <c r="AT84" s="182"/>
      <c r="AU84" s="182"/>
      <c r="AV84" s="182"/>
      <c r="AW84" s="182"/>
      <c r="AX84" s="182"/>
      <c r="AY84" s="182"/>
      <c r="AZ84" s="182"/>
      <c r="BA84" s="182"/>
      <c r="BB84" s="182"/>
      <c r="BC84" s="182"/>
      <c r="BD84" s="182"/>
      <c r="BE84" s="182"/>
      <c r="BF84" s="182"/>
      <c r="BG84" s="182"/>
      <c r="BH84" s="182"/>
    </row>
    <row r="85" spans="1:60" outlineLevel="2" x14ac:dyDescent="0.2">
      <c r="A85" s="171">
        <v>43</v>
      </c>
      <c r="B85" s="172" t="s">
        <v>276</v>
      </c>
      <c r="C85" s="195" t="s">
        <v>277</v>
      </c>
      <c r="D85" s="173" t="s">
        <v>252</v>
      </c>
      <c r="E85" s="174">
        <v>1</v>
      </c>
      <c r="F85" s="175"/>
      <c r="G85" s="176">
        <f t="shared" si="14"/>
        <v>0</v>
      </c>
      <c r="H85" s="177"/>
      <c r="I85" s="178">
        <f t="shared" si="15"/>
        <v>0</v>
      </c>
      <c r="J85" s="175"/>
      <c r="K85" s="176">
        <f t="shared" si="16"/>
        <v>0</v>
      </c>
      <c r="L85" s="176">
        <v>21</v>
      </c>
      <c r="M85" s="176">
        <f t="shared" si="17"/>
        <v>0</v>
      </c>
      <c r="N85" s="174">
        <v>0</v>
      </c>
      <c r="O85" s="174">
        <f t="shared" si="18"/>
        <v>0</v>
      </c>
      <c r="P85" s="174">
        <v>0</v>
      </c>
      <c r="Q85" s="174">
        <f t="shared" si="19"/>
        <v>0</v>
      </c>
      <c r="R85" s="176"/>
      <c r="S85" s="176" t="s">
        <v>128</v>
      </c>
      <c r="T85" s="179" t="s">
        <v>129</v>
      </c>
      <c r="U85" s="159">
        <v>0</v>
      </c>
      <c r="V85" s="159">
        <f t="shared" si="20"/>
        <v>0</v>
      </c>
      <c r="W85" s="159"/>
      <c r="X85" s="159" t="s">
        <v>80</v>
      </c>
      <c r="Y85" s="159" t="s">
        <v>120</v>
      </c>
      <c r="Z85" s="180">
        <f t="shared" si="21"/>
        <v>0</v>
      </c>
      <c r="AA85" s="180">
        <f t="shared" si="22"/>
        <v>0</v>
      </c>
      <c r="AB85" s="180">
        <f t="shared" si="23"/>
        <v>0</v>
      </c>
      <c r="AC85" s="181">
        <f t="shared" si="24"/>
        <v>0</v>
      </c>
      <c r="AD85" s="181">
        <f t="shared" si="25"/>
        <v>0</v>
      </c>
      <c r="AE85" s="180">
        <f t="shared" si="26"/>
        <v>0</v>
      </c>
      <c r="AF85" s="180">
        <f t="shared" si="27"/>
        <v>0</v>
      </c>
      <c r="AG85" s="182" t="s">
        <v>194</v>
      </c>
      <c r="AH85" s="182"/>
      <c r="AI85" s="182"/>
      <c r="AJ85" s="182"/>
      <c r="AK85" s="182"/>
      <c r="AL85" s="182"/>
      <c r="AM85" s="182"/>
      <c r="AN85" s="182"/>
      <c r="AO85" s="182"/>
      <c r="AP85" s="182"/>
      <c r="AQ85" s="182"/>
      <c r="AR85" s="182"/>
      <c r="AS85" s="182"/>
      <c r="AT85" s="182"/>
      <c r="AU85" s="182"/>
      <c r="AV85" s="182"/>
      <c r="AW85" s="182"/>
      <c r="AX85" s="182"/>
      <c r="AY85" s="182"/>
      <c r="AZ85" s="182"/>
      <c r="BA85" s="182"/>
      <c r="BB85" s="182"/>
      <c r="BC85" s="182"/>
      <c r="BD85" s="182"/>
      <c r="BE85" s="182"/>
      <c r="BF85" s="182"/>
      <c r="BG85" s="182"/>
      <c r="BH85" s="182"/>
    </row>
    <row r="86" spans="1:60" outlineLevel="2" x14ac:dyDescent="0.2">
      <c r="A86" s="171">
        <v>44</v>
      </c>
      <c r="B86" s="172" t="s">
        <v>278</v>
      </c>
      <c r="C86" s="195" t="s">
        <v>279</v>
      </c>
      <c r="D86" s="173" t="s">
        <v>252</v>
      </c>
      <c r="E86" s="174">
        <v>3</v>
      </c>
      <c r="F86" s="175"/>
      <c r="G86" s="176">
        <f t="shared" si="14"/>
        <v>0</v>
      </c>
      <c r="H86" s="177"/>
      <c r="I86" s="178">
        <f t="shared" si="15"/>
        <v>0</v>
      </c>
      <c r="J86" s="175"/>
      <c r="K86" s="176">
        <f t="shared" si="16"/>
        <v>0</v>
      </c>
      <c r="L86" s="176">
        <v>21</v>
      </c>
      <c r="M86" s="176">
        <f t="shared" si="17"/>
        <v>0</v>
      </c>
      <c r="N86" s="174">
        <v>0</v>
      </c>
      <c r="O86" s="174">
        <f t="shared" si="18"/>
        <v>0</v>
      </c>
      <c r="P86" s="174">
        <v>0</v>
      </c>
      <c r="Q86" s="174">
        <f t="shared" si="19"/>
        <v>0</v>
      </c>
      <c r="R86" s="176"/>
      <c r="S86" s="176" t="s">
        <v>128</v>
      </c>
      <c r="T86" s="179" t="s">
        <v>216</v>
      </c>
      <c r="U86" s="159">
        <v>0</v>
      </c>
      <c r="V86" s="159">
        <f t="shared" si="20"/>
        <v>0</v>
      </c>
      <c r="W86" s="159"/>
      <c r="X86" s="159" t="s">
        <v>80</v>
      </c>
      <c r="Y86" s="159" t="s">
        <v>120</v>
      </c>
      <c r="Z86" s="180">
        <f t="shared" si="21"/>
        <v>0</v>
      </c>
      <c r="AA86" s="180">
        <f t="shared" si="22"/>
        <v>0</v>
      </c>
      <c r="AB86" s="180">
        <f t="shared" si="23"/>
        <v>0</v>
      </c>
      <c r="AC86" s="181">
        <f t="shared" si="24"/>
        <v>0</v>
      </c>
      <c r="AD86" s="181">
        <f t="shared" si="25"/>
        <v>0</v>
      </c>
      <c r="AE86" s="180">
        <f t="shared" si="26"/>
        <v>0</v>
      </c>
      <c r="AF86" s="180">
        <f t="shared" si="27"/>
        <v>0</v>
      </c>
      <c r="AG86" s="182" t="s">
        <v>194</v>
      </c>
      <c r="AH86" s="182"/>
      <c r="AI86" s="182"/>
      <c r="AJ86" s="182"/>
      <c r="AK86" s="182"/>
      <c r="AL86" s="182"/>
      <c r="AM86" s="182"/>
      <c r="AN86" s="182"/>
      <c r="AO86" s="182"/>
      <c r="AP86" s="182"/>
      <c r="AQ86" s="182"/>
      <c r="AR86" s="182"/>
      <c r="AS86" s="182"/>
      <c r="AT86" s="182"/>
      <c r="AU86" s="182"/>
      <c r="AV86" s="182"/>
      <c r="AW86" s="182"/>
      <c r="AX86" s="182"/>
      <c r="AY86" s="182"/>
      <c r="AZ86" s="182"/>
      <c r="BA86" s="182"/>
      <c r="BB86" s="182"/>
      <c r="BC86" s="182"/>
      <c r="BD86" s="182"/>
      <c r="BE86" s="182"/>
      <c r="BF86" s="182"/>
      <c r="BG86" s="182"/>
      <c r="BH86" s="182"/>
    </row>
    <row r="87" spans="1:60" outlineLevel="2" x14ac:dyDescent="0.2">
      <c r="A87" s="171">
        <v>45</v>
      </c>
      <c r="B87" s="172" t="s">
        <v>280</v>
      </c>
      <c r="C87" s="195" t="s">
        <v>281</v>
      </c>
      <c r="D87" s="173" t="s">
        <v>252</v>
      </c>
      <c r="E87" s="174">
        <v>3</v>
      </c>
      <c r="F87" s="175"/>
      <c r="G87" s="176">
        <f t="shared" si="14"/>
        <v>0</v>
      </c>
      <c r="H87" s="177"/>
      <c r="I87" s="178">
        <f t="shared" si="15"/>
        <v>0</v>
      </c>
      <c r="J87" s="175"/>
      <c r="K87" s="176">
        <f t="shared" si="16"/>
        <v>0</v>
      </c>
      <c r="L87" s="176">
        <v>21</v>
      </c>
      <c r="M87" s="176">
        <f t="shared" si="17"/>
        <v>0</v>
      </c>
      <c r="N87" s="174">
        <v>0</v>
      </c>
      <c r="O87" s="174">
        <f t="shared" si="18"/>
        <v>0</v>
      </c>
      <c r="P87" s="174">
        <v>0</v>
      </c>
      <c r="Q87" s="174">
        <f t="shared" si="19"/>
        <v>0</v>
      </c>
      <c r="R87" s="176"/>
      <c r="S87" s="176" t="s">
        <v>128</v>
      </c>
      <c r="T87" s="179" t="s">
        <v>216</v>
      </c>
      <c r="U87" s="159">
        <v>0</v>
      </c>
      <c r="V87" s="159">
        <f t="shared" si="20"/>
        <v>0</v>
      </c>
      <c r="W87" s="159"/>
      <c r="X87" s="159" t="s">
        <v>80</v>
      </c>
      <c r="Y87" s="159" t="s">
        <v>120</v>
      </c>
      <c r="Z87" s="180">
        <f t="shared" si="21"/>
        <v>0</v>
      </c>
      <c r="AA87" s="180">
        <f t="shared" si="22"/>
        <v>0</v>
      </c>
      <c r="AB87" s="180">
        <f t="shared" si="23"/>
        <v>0</v>
      </c>
      <c r="AC87" s="181">
        <f t="shared" si="24"/>
        <v>0</v>
      </c>
      <c r="AD87" s="181">
        <f t="shared" si="25"/>
        <v>0</v>
      </c>
      <c r="AE87" s="180">
        <f t="shared" si="26"/>
        <v>0</v>
      </c>
      <c r="AF87" s="180">
        <f t="shared" si="27"/>
        <v>0</v>
      </c>
      <c r="AG87" s="182" t="s">
        <v>194</v>
      </c>
      <c r="AH87" s="182"/>
      <c r="AI87" s="182"/>
      <c r="AJ87" s="182"/>
      <c r="AK87" s="182"/>
      <c r="AL87" s="182"/>
      <c r="AM87" s="182"/>
      <c r="AN87" s="182"/>
      <c r="AO87" s="182"/>
      <c r="AP87" s="182"/>
      <c r="AQ87" s="182"/>
      <c r="AR87" s="182"/>
      <c r="AS87" s="182"/>
      <c r="AT87" s="182"/>
      <c r="AU87" s="182"/>
      <c r="AV87" s="182"/>
      <c r="AW87" s="182"/>
      <c r="AX87" s="182"/>
      <c r="AY87" s="182"/>
      <c r="AZ87" s="182"/>
      <c r="BA87" s="182"/>
      <c r="BB87" s="182"/>
      <c r="BC87" s="182"/>
      <c r="BD87" s="182"/>
      <c r="BE87" s="182"/>
      <c r="BF87" s="182"/>
      <c r="BG87" s="182"/>
      <c r="BH87" s="182"/>
    </row>
    <row r="88" spans="1:60" outlineLevel="2" x14ac:dyDescent="0.2">
      <c r="A88" s="171">
        <v>46</v>
      </c>
      <c r="B88" s="172" t="s">
        <v>282</v>
      </c>
      <c r="C88" s="195" t="s">
        <v>283</v>
      </c>
      <c r="D88" s="173" t="s">
        <v>252</v>
      </c>
      <c r="E88" s="174">
        <v>3</v>
      </c>
      <c r="F88" s="175"/>
      <c r="G88" s="176">
        <f t="shared" ref="G88:G119" si="28">ROUND(E88*F88,2)</f>
        <v>0</v>
      </c>
      <c r="H88" s="177"/>
      <c r="I88" s="178">
        <f t="shared" ref="I88:I119" si="29">ROUND(E88*H88,2)</f>
        <v>0</v>
      </c>
      <c r="J88" s="175"/>
      <c r="K88" s="176">
        <f t="shared" ref="K88:K119" si="30">ROUND(E88*J88,2)</f>
        <v>0</v>
      </c>
      <c r="L88" s="176">
        <v>21</v>
      </c>
      <c r="M88" s="176">
        <f t="shared" ref="M88:M119" si="31">G88*(1+L88/100)</f>
        <v>0</v>
      </c>
      <c r="N88" s="174">
        <v>0</v>
      </c>
      <c r="O88" s="174">
        <f t="shared" ref="O88:O119" si="32">ROUND(E88*N88,2)</f>
        <v>0</v>
      </c>
      <c r="P88" s="174">
        <v>0</v>
      </c>
      <c r="Q88" s="174">
        <f t="shared" ref="Q88:Q119" si="33">ROUND(E88*P88,2)</f>
        <v>0</v>
      </c>
      <c r="R88" s="176"/>
      <c r="S88" s="176" t="s">
        <v>128</v>
      </c>
      <c r="T88" s="179" t="s">
        <v>216</v>
      </c>
      <c r="U88" s="159">
        <v>0</v>
      </c>
      <c r="V88" s="159">
        <f t="shared" ref="V88:V119" si="34">ROUND(E88*U88,2)</f>
        <v>0</v>
      </c>
      <c r="W88" s="159"/>
      <c r="X88" s="159" t="s">
        <v>80</v>
      </c>
      <c r="Y88" s="159" t="s">
        <v>120</v>
      </c>
      <c r="Z88" s="180">
        <f t="shared" ref="Z88:Z119" si="35">I88</f>
        <v>0</v>
      </c>
      <c r="AA88" s="180">
        <f t="shared" ref="AA88:AA119" si="36">K88</f>
        <v>0</v>
      </c>
      <c r="AB88" s="180">
        <f t="shared" ref="AB88:AB119" si="37">M88</f>
        <v>0</v>
      </c>
      <c r="AC88" s="181">
        <f t="shared" ref="AC88:AC119" si="38">O88</f>
        <v>0</v>
      </c>
      <c r="AD88" s="181">
        <f t="shared" ref="AD88:AD119" si="39">Q88</f>
        <v>0</v>
      </c>
      <c r="AE88" s="180">
        <f t="shared" ref="AE88:AE119" si="40">V88</f>
        <v>0</v>
      </c>
      <c r="AF88" s="180">
        <f t="shared" ref="AF88:AF119" si="41">G88</f>
        <v>0</v>
      </c>
      <c r="AG88" s="182" t="s">
        <v>194</v>
      </c>
      <c r="AH88" s="182"/>
      <c r="AI88" s="182"/>
      <c r="AJ88" s="182"/>
      <c r="AK88" s="182"/>
      <c r="AL88" s="182"/>
      <c r="AM88" s="182"/>
      <c r="AN88" s="182"/>
      <c r="AO88" s="182"/>
      <c r="AP88" s="182"/>
      <c r="AQ88" s="182"/>
      <c r="AR88" s="182"/>
      <c r="AS88" s="182"/>
      <c r="AT88" s="182"/>
      <c r="AU88" s="182"/>
      <c r="AV88" s="182"/>
      <c r="AW88" s="182"/>
      <c r="AX88" s="182"/>
      <c r="AY88" s="182"/>
      <c r="AZ88" s="182"/>
      <c r="BA88" s="182"/>
      <c r="BB88" s="182"/>
      <c r="BC88" s="182"/>
      <c r="BD88" s="182"/>
      <c r="BE88" s="182"/>
      <c r="BF88" s="182"/>
      <c r="BG88" s="182"/>
      <c r="BH88" s="182"/>
    </row>
    <row r="89" spans="1:60" outlineLevel="2" x14ac:dyDescent="0.2">
      <c r="A89" s="171">
        <v>47</v>
      </c>
      <c r="B89" s="172" t="s">
        <v>284</v>
      </c>
      <c r="C89" s="195" t="s">
        <v>285</v>
      </c>
      <c r="D89" s="173" t="s">
        <v>252</v>
      </c>
      <c r="E89" s="174">
        <v>60</v>
      </c>
      <c r="F89" s="175"/>
      <c r="G89" s="176">
        <f t="shared" si="28"/>
        <v>0</v>
      </c>
      <c r="H89" s="177"/>
      <c r="I89" s="178">
        <f t="shared" si="29"/>
        <v>0</v>
      </c>
      <c r="J89" s="175"/>
      <c r="K89" s="176">
        <f t="shared" si="30"/>
        <v>0</v>
      </c>
      <c r="L89" s="176">
        <v>21</v>
      </c>
      <c r="M89" s="176">
        <f t="shared" si="31"/>
        <v>0</v>
      </c>
      <c r="N89" s="174">
        <v>0</v>
      </c>
      <c r="O89" s="174">
        <f t="shared" si="32"/>
        <v>0</v>
      </c>
      <c r="P89" s="174">
        <v>0</v>
      </c>
      <c r="Q89" s="174">
        <f t="shared" si="33"/>
        <v>0</v>
      </c>
      <c r="R89" s="176"/>
      <c r="S89" s="176" t="s">
        <v>128</v>
      </c>
      <c r="T89" s="179" t="s">
        <v>129</v>
      </c>
      <c r="U89" s="159">
        <v>0</v>
      </c>
      <c r="V89" s="159">
        <f t="shared" si="34"/>
        <v>0</v>
      </c>
      <c r="W89" s="159"/>
      <c r="X89" s="159" t="s">
        <v>80</v>
      </c>
      <c r="Y89" s="159" t="s">
        <v>120</v>
      </c>
      <c r="Z89" s="180">
        <f t="shared" si="35"/>
        <v>0</v>
      </c>
      <c r="AA89" s="180">
        <f t="shared" si="36"/>
        <v>0</v>
      </c>
      <c r="AB89" s="180">
        <f t="shared" si="37"/>
        <v>0</v>
      </c>
      <c r="AC89" s="181">
        <f t="shared" si="38"/>
        <v>0</v>
      </c>
      <c r="AD89" s="181">
        <f t="shared" si="39"/>
        <v>0</v>
      </c>
      <c r="AE89" s="180">
        <f t="shared" si="40"/>
        <v>0</v>
      </c>
      <c r="AF89" s="180">
        <f t="shared" si="41"/>
        <v>0</v>
      </c>
      <c r="AG89" s="182" t="s">
        <v>194</v>
      </c>
      <c r="AH89" s="182"/>
      <c r="AI89" s="182"/>
      <c r="AJ89" s="182"/>
      <c r="AK89" s="182"/>
      <c r="AL89" s="182"/>
      <c r="AM89" s="182"/>
      <c r="AN89" s="182"/>
      <c r="AO89" s="182"/>
      <c r="AP89" s="182"/>
      <c r="AQ89" s="182"/>
      <c r="AR89" s="182"/>
      <c r="AS89" s="182"/>
      <c r="AT89" s="182"/>
      <c r="AU89" s="182"/>
      <c r="AV89" s="182"/>
      <c r="AW89" s="182"/>
      <c r="AX89" s="182"/>
      <c r="AY89" s="182"/>
      <c r="AZ89" s="182"/>
      <c r="BA89" s="182"/>
      <c r="BB89" s="182"/>
      <c r="BC89" s="182"/>
      <c r="BD89" s="182"/>
      <c r="BE89" s="182"/>
      <c r="BF89" s="182"/>
      <c r="BG89" s="182"/>
      <c r="BH89" s="182"/>
    </row>
    <row r="90" spans="1:60" outlineLevel="2" x14ac:dyDescent="0.2">
      <c r="A90" s="171">
        <v>48</v>
      </c>
      <c r="B90" s="172" t="s">
        <v>286</v>
      </c>
      <c r="C90" s="195" t="s">
        <v>287</v>
      </c>
      <c r="D90" s="173" t="s">
        <v>252</v>
      </c>
      <c r="E90" s="174">
        <v>6</v>
      </c>
      <c r="F90" s="175"/>
      <c r="G90" s="176">
        <f t="shared" si="28"/>
        <v>0</v>
      </c>
      <c r="H90" s="177"/>
      <c r="I90" s="178">
        <f t="shared" si="29"/>
        <v>0</v>
      </c>
      <c r="J90" s="175"/>
      <c r="K90" s="176">
        <f t="shared" si="30"/>
        <v>0</v>
      </c>
      <c r="L90" s="176">
        <v>21</v>
      </c>
      <c r="M90" s="176">
        <f t="shared" si="31"/>
        <v>0</v>
      </c>
      <c r="N90" s="174">
        <v>0</v>
      </c>
      <c r="O90" s="174">
        <f t="shared" si="32"/>
        <v>0</v>
      </c>
      <c r="P90" s="174">
        <v>0</v>
      </c>
      <c r="Q90" s="174">
        <f t="shared" si="33"/>
        <v>0</v>
      </c>
      <c r="R90" s="176"/>
      <c r="S90" s="176" t="s">
        <v>128</v>
      </c>
      <c r="T90" s="179" t="s">
        <v>216</v>
      </c>
      <c r="U90" s="159">
        <v>0</v>
      </c>
      <c r="V90" s="159">
        <f t="shared" si="34"/>
        <v>0</v>
      </c>
      <c r="W90" s="159"/>
      <c r="X90" s="159" t="s">
        <v>80</v>
      </c>
      <c r="Y90" s="159" t="s">
        <v>120</v>
      </c>
      <c r="Z90" s="180">
        <f t="shared" si="35"/>
        <v>0</v>
      </c>
      <c r="AA90" s="180">
        <f t="shared" si="36"/>
        <v>0</v>
      </c>
      <c r="AB90" s="180">
        <f t="shared" si="37"/>
        <v>0</v>
      </c>
      <c r="AC90" s="181">
        <f t="shared" si="38"/>
        <v>0</v>
      </c>
      <c r="AD90" s="181">
        <f t="shared" si="39"/>
        <v>0</v>
      </c>
      <c r="AE90" s="180">
        <f t="shared" si="40"/>
        <v>0</v>
      </c>
      <c r="AF90" s="180">
        <f t="shared" si="41"/>
        <v>0</v>
      </c>
      <c r="AG90" s="182" t="s">
        <v>194</v>
      </c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  <c r="AR90" s="182"/>
      <c r="AS90" s="182"/>
      <c r="AT90" s="182"/>
      <c r="AU90" s="182"/>
      <c r="AV90" s="182"/>
      <c r="AW90" s="182"/>
      <c r="AX90" s="182"/>
      <c r="AY90" s="182"/>
      <c r="AZ90" s="182"/>
      <c r="BA90" s="182"/>
      <c r="BB90" s="182"/>
      <c r="BC90" s="182"/>
      <c r="BD90" s="182"/>
      <c r="BE90" s="182"/>
      <c r="BF90" s="182"/>
      <c r="BG90" s="182"/>
      <c r="BH90" s="182"/>
    </row>
    <row r="91" spans="1:60" outlineLevel="2" x14ac:dyDescent="0.2">
      <c r="A91" s="171">
        <v>49</v>
      </c>
      <c r="B91" s="172" t="s">
        <v>288</v>
      </c>
      <c r="C91" s="195" t="s">
        <v>289</v>
      </c>
      <c r="D91" s="173" t="s">
        <v>252</v>
      </c>
      <c r="E91" s="174">
        <v>5</v>
      </c>
      <c r="F91" s="175"/>
      <c r="G91" s="176">
        <f t="shared" si="28"/>
        <v>0</v>
      </c>
      <c r="H91" s="177"/>
      <c r="I91" s="178">
        <f t="shared" si="29"/>
        <v>0</v>
      </c>
      <c r="J91" s="175"/>
      <c r="K91" s="176">
        <f t="shared" si="30"/>
        <v>0</v>
      </c>
      <c r="L91" s="176">
        <v>21</v>
      </c>
      <c r="M91" s="176">
        <f t="shared" si="31"/>
        <v>0</v>
      </c>
      <c r="N91" s="174">
        <v>0</v>
      </c>
      <c r="O91" s="174">
        <f t="shared" si="32"/>
        <v>0</v>
      </c>
      <c r="P91" s="174">
        <v>0</v>
      </c>
      <c r="Q91" s="174">
        <f t="shared" si="33"/>
        <v>0</v>
      </c>
      <c r="R91" s="176"/>
      <c r="S91" s="176" t="s">
        <v>128</v>
      </c>
      <c r="T91" s="179" t="s">
        <v>216</v>
      </c>
      <c r="U91" s="159">
        <v>0</v>
      </c>
      <c r="V91" s="159">
        <f t="shared" si="34"/>
        <v>0</v>
      </c>
      <c r="W91" s="159"/>
      <c r="X91" s="159" t="s">
        <v>80</v>
      </c>
      <c r="Y91" s="159" t="s">
        <v>120</v>
      </c>
      <c r="Z91" s="180">
        <f t="shared" si="35"/>
        <v>0</v>
      </c>
      <c r="AA91" s="180">
        <f t="shared" si="36"/>
        <v>0</v>
      </c>
      <c r="AB91" s="180">
        <f t="shared" si="37"/>
        <v>0</v>
      </c>
      <c r="AC91" s="181">
        <f t="shared" si="38"/>
        <v>0</v>
      </c>
      <c r="AD91" s="181">
        <f t="shared" si="39"/>
        <v>0</v>
      </c>
      <c r="AE91" s="180">
        <f t="shared" si="40"/>
        <v>0</v>
      </c>
      <c r="AF91" s="180">
        <f t="shared" si="41"/>
        <v>0</v>
      </c>
      <c r="AG91" s="182" t="s">
        <v>194</v>
      </c>
      <c r="AH91" s="182"/>
      <c r="AI91" s="182"/>
      <c r="AJ91" s="182"/>
      <c r="AK91" s="182"/>
      <c r="AL91" s="182"/>
      <c r="AM91" s="182"/>
      <c r="AN91" s="182"/>
      <c r="AO91" s="182"/>
      <c r="AP91" s="182"/>
      <c r="AQ91" s="182"/>
      <c r="AR91" s="182"/>
      <c r="AS91" s="182"/>
      <c r="AT91" s="182"/>
      <c r="AU91" s="182"/>
      <c r="AV91" s="182"/>
      <c r="AW91" s="182"/>
      <c r="AX91" s="182"/>
      <c r="AY91" s="182"/>
      <c r="AZ91" s="182"/>
      <c r="BA91" s="182"/>
      <c r="BB91" s="182"/>
      <c r="BC91" s="182"/>
      <c r="BD91" s="182"/>
      <c r="BE91" s="182"/>
      <c r="BF91" s="182"/>
      <c r="BG91" s="182"/>
      <c r="BH91" s="182"/>
    </row>
    <row r="92" spans="1:60" outlineLevel="2" x14ac:dyDescent="0.2">
      <c r="A92" s="171">
        <v>50</v>
      </c>
      <c r="B92" s="172" t="s">
        <v>290</v>
      </c>
      <c r="C92" s="195" t="s">
        <v>291</v>
      </c>
      <c r="D92" s="173" t="s">
        <v>252</v>
      </c>
      <c r="E92" s="174">
        <v>7</v>
      </c>
      <c r="F92" s="175"/>
      <c r="G92" s="176">
        <f t="shared" si="28"/>
        <v>0</v>
      </c>
      <c r="H92" s="177"/>
      <c r="I92" s="178">
        <f t="shared" si="29"/>
        <v>0</v>
      </c>
      <c r="J92" s="175"/>
      <c r="K92" s="176">
        <f t="shared" si="30"/>
        <v>0</v>
      </c>
      <c r="L92" s="176">
        <v>21</v>
      </c>
      <c r="M92" s="176">
        <f t="shared" si="31"/>
        <v>0</v>
      </c>
      <c r="N92" s="174">
        <v>0</v>
      </c>
      <c r="O92" s="174">
        <f t="shared" si="32"/>
        <v>0</v>
      </c>
      <c r="P92" s="174">
        <v>0</v>
      </c>
      <c r="Q92" s="174">
        <f t="shared" si="33"/>
        <v>0</v>
      </c>
      <c r="R92" s="176"/>
      <c r="S92" s="176" t="s">
        <v>128</v>
      </c>
      <c r="T92" s="179" t="s">
        <v>216</v>
      </c>
      <c r="U92" s="159">
        <v>0</v>
      </c>
      <c r="V92" s="159">
        <f t="shared" si="34"/>
        <v>0</v>
      </c>
      <c r="W92" s="159"/>
      <c r="X92" s="159" t="s">
        <v>80</v>
      </c>
      <c r="Y92" s="159" t="s">
        <v>120</v>
      </c>
      <c r="Z92" s="180">
        <f t="shared" si="35"/>
        <v>0</v>
      </c>
      <c r="AA92" s="180">
        <f t="shared" si="36"/>
        <v>0</v>
      </c>
      <c r="AB92" s="180">
        <f t="shared" si="37"/>
        <v>0</v>
      </c>
      <c r="AC92" s="181">
        <f t="shared" si="38"/>
        <v>0</v>
      </c>
      <c r="AD92" s="181">
        <f t="shared" si="39"/>
        <v>0</v>
      </c>
      <c r="AE92" s="180">
        <f t="shared" si="40"/>
        <v>0</v>
      </c>
      <c r="AF92" s="180">
        <f t="shared" si="41"/>
        <v>0</v>
      </c>
      <c r="AG92" s="182" t="s">
        <v>194</v>
      </c>
      <c r="AH92" s="182"/>
      <c r="AI92" s="182"/>
      <c r="AJ92" s="182"/>
      <c r="AK92" s="182"/>
      <c r="AL92" s="182"/>
      <c r="AM92" s="182"/>
      <c r="AN92" s="182"/>
      <c r="AO92" s="182"/>
      <c r="AP92" s="182"/>
      <c r="AQ92" s="182"/>
      <c r="AR92" s="182"/>
      <c r="AS92" s="182"/>
      <c r="AT92" s="182"/>
      <c r="AU92" s="182"/>
      <c r="AV92" s="182"/>
      <c r="AW92" s="182"/>
      <c r="AX92" s="182"/>
      <c r="AY92" s="182"/>
      <c r="AZ92" s="182"/>
      <c r="BA92" s="182"/>
      <c r="BB92" s="182"/>
      <c r="BC92" s="182"/>
      <c r="BD92" s="182"/>
      <c r="BE92" s="182"/>
      <c r="BF92" s="182"/>
      <c r="BG92" s="182"/>
      <c r="BH92" s="182"/>
    </row>
    <row r="93" spans="1:60" outlineLevel="2" x14ac:dyDescent="0.2">
      <c r="A93" s="171">
        <v>51</v>
      </c>
      <c r="B93" s="172" t="s">
        <v>292</v>
      </c>
      <c r="C93" s="195" t="s">
        <v>293</v>
      </c>
      <c r="D93" s="173" t="s">
        <v>252</v>
      </c>
      <c r="E93" s="174">
        <v>4</v>
      </c>
      <c r="F93" s="175"/>
      <c r="G93" s="176">
        <f t="shared" si="28"/>
        <v>0</v>
      </c>
      <c r="H93" s="177"/>
      <c r="I93" s="178">
        <f t="shared" si="29"/>
        <v>0</v>
      </c>
      <c r="J93" s="175"/>
      <c r="K93" s="176">
        <f t="shared" si="30"/>
        <v>0</v>
      </c>
      <c r="L93" s="176">
        <v>21</v>
      </c>
      <c r="M93" s="176">
        <f t="shared" si="31"/>
        <v>0</v>
      </c>
      <c r="N93" s="174">
        <v>0</v>
      </c>
      <c r="O93" s="174">
        <f t="shared" si="32"/>
        <v>0</v>
      </c>
      <c r="P93" s="174">
        <v>0</v>
      </c>
      <c r="Q93" s="174">
        <f t="shared" si="33"/>
        <v>0</v>
      </c>
      <c r="R93" s="176"/>
      <c r="S93" s="176" t="s">
        <v>128</v>
      </c>
      <c r="T93" s="179" t="s">
        <v>216</v>
      </c>
      <c r="U93" s="159">
        <v>0</v>
      </c>
      <c r="V93" s="159">
        <f t="shared" si="34"/>
        <v>0</v>
      </c>
      <c r="W93" s="159"/>
      <c r="X93" s="159" t="s">
        <v>80</v>
      </c>
      <c r="Y93" s="159" t="s">
        <v>120</v>
      </c>
      <c r="Z93" s="180">
        <f t="shared" si="35"/>
        <v>0</v>
      </c>
      <c r="AA93" s="180">
        <f t="shared" si="36"/>
        <v>0</v>
      </c>
      <c r="AB93" s="180">
        <f t="shared" si="37"/>
        <v>0</v>
      </c>
      <c r="AC93" s="181">
        <f t="shared" si="38"/>
        <v>0</v>
      </c>
      <c r="AD93" s="181">
        <f t="shared" si="39"/>
        <v>0</v>
      </c>
      <c r="AE93" s="180">
        <f t="shared" si="40"/>
        <v>0</v>
      </c>
      <c r="AF93" s="180">
        <f t="shared" si="41"/>
        <v>0</v>
      </c>
      <c r="AG93" s="182" t="s">
        <v>194</v>
      </c>
      <c r="AH93" s="182"/>
      <c r="AI93" s="182"/>
      <c r="AJ93" s="182"/>
      <c r="AK93" s="182"/>
      <c r="AL93" s="182"/>
      <c r="AM93" s="182"/>
      <c r="AN93" s="182"/>
      <c r="AO93" s="182"/>
      <c r="AP93" s="182"/>
      <c r="AQ93" s="182"/>
      <c r="AR93" s="182"/>
      <c r="AS93" s="182"/>
      <c r="AT93" s="182"/>
      <c r="AU93" s="182"/>
      <c r="AV93" s="182"/>
      <c r="AW93" s="182"/>
      <c r="AX93" s="182"/>
      <c r="AY93" s="182"/>
      <c r="AZ93" s="182"/>
      <c r="BA93" s="182"/>
      <c r="BB93" s="182"/>
      <c r="BC93" s="182"/>
      <c r="BD93" s="182"/>
      <c r="BE93" s="182"/>
      <c r="BF93" s="182"/>
      <c r="BG93" s="182"/>
      <c r="BH93" s="182"/>
    </row>
    <row r="94" spans="1:60" outlineLevel="2" x14ac:dyDescent="0.2">
      <c r="A94" s="171">
        <v>52</v>
      </c>
      <c r="B94" s="172" t="s">
        <v>294</v>
      </c>
      <c r="C94" s="195" t="s">
        <v>295</v>
      </c>
      <c r="D94" s="173" t="s">
        <v>252</v>
      </c>
      <c r="E94" s="174">
        <v>14</v>
      </c>
      <c r="F94" s="175"/>
      <c r="G94" s="176">
        <f t="shared" si="28"/>
        <v>0</v>
      </c>
      <c r="H94" s="177"/>
      <c r="I94" s="178">
        <f t="shared" si="29"/>
        <v>0</v>
      </c>
      <c r="J94" s="175"/>
      <c r="K94" s="176">
        <f t="shared" si="30"/>
        <v>0</v>
      </c>
      <c r="L94" s="176">
        <v>21</v>
      </c>
      <c r="M94" s="176">
        <f t="shared" si="31"/>
        <v>0</v>
      </c>
      <c r="N94" s="174">
        <v>0</v>
      </c>
      <c r="O94" s="174">
        <f t="shared" si="32"/>
        <v>0</v>
      </c>
      <c r="P94" s="174">
        <v>0</v>
      </c>
      <c r="Q94" s="174">
        <f t="shared" si="33"/>
        <v>0</v>
      </c>
      <c r="R94" s="176"/>
      <c r="S94" s="176" t="s">
        <v>128</v>
      </c>
      <c r="T94" s="179" t="s">
        <v>216</v>
      </c>
      <c r="U94" s="159">
        <v>0</v>
      </c>
      <c r="V94" s="159">
        <f t="shared" si="34"/>
        <v>0</v>
      </c>
      <c r="W94" s="159"/>
      <c r="X94" s="159" t="s">
        <v>80</v>
      </c>
      <c r="Y94" s="159" t="s">
        <v>120</v>
      </c>
      <c r="Z94" s="180">
        <f t="shared" si="35"/>
        <v>0</v>
      </c>
      <c r="AA94" s="180">
        <f t="shared" si="36"/>
        <v>0</v>
      </c>
      <c r="AB94" s="180">
        <f t="shared" si="37"/>
        <v>0</v>
      </c>
      <c r="AC94" s="181">
        <f t="shared" si="38"/>
        <v>0</v>
      </c>
      <c r="AD94" s="181">
        <f t="shared" si="39"/>
        <v>0</v>
      </c>
      <c r="AE94" s="180">
        <f t="shared" si="40"/>
        <v>0</v>
      </c>
      <c r="AF94" s="180">
        <f t="shared" si="41"/>
        <v>0</v>
      </c>
      <c r="AG94" s="182" t="s">
        <v>194</v>
      </c>
      <c r="AH94" s="182"/>
      <c r="AI94" s="182"/>
      <c r="AJ94" s="182"/>
      <c r="AK94" s="182"/>
      <c r="AL94" s="182"/>
      <c r="AM94" s="182"/>
      <c r="AN94" s="182"/>
      <c r="AO94" s="182"/>
      <c r="AP94" s="182"/>
      <c r="AQ94" s="182"/>
      <c r="AR94" s="182"/>
      <c r="AS94" s="182"/>
      <c r="AT94" s="182"/>
      <c r="AU94" s="182"/>
      <c r="AV94" s="182"/>
      <c r="AW94" s="182"/>
      <c r="AX94" s="182"/>
      <c r="AY94" s="182"/>
      <c r="AZ94" s="182"/>
      <c r="BA94" s="182"/>
      <c r="BB94" s="182"/>
      <c r="BC94" s="182"/>
      <c r="BD94" s="182"/>
      <c r="BE94" s="182"/>
      <c r="BF94" s="182"/>
      <c r="BG94" s="182"/>
      <c r="BH94" s="182"/>
    </row>
    <row r="95" spans="1:60" ht="22.5" outlineLevel="2" x14ac:dyDescent="0.2">
      <c r="A95" s="171">
        <v>53</v>
      </c>
      <c r="B95" s="172" t="s">
        <v>296</v>
      </c>
      <c r="C95" s="195" t="s">
        <v>297</v>
      </c>
      <c r="D95" s="173" t="s">
        <v>252</v>
      </c>
      <c r="E95" s="174">
        <v>3</v>
      </c>
      <c r="F95" s="175"/>
      <c r="G95" s="176">
        <f t="shared" si="28"/>
        <v>0</v>
      </c>
      <c r="H95" s="177"/>
      <c r="I95" s="178">
        <f t="shared" si="29"/>
        <v>0</v>
      </c>
      <c r="J95" s="175"/>
      <c r="K95" s="176">
        <f t="shared" si="30"/>
        <v>0</v>
      </c>
      <c r="L95" s="176">
        <v>21</v>
      </c>
      <c r="M95" s="176">
        <f t="shared" si="31"/>
        <v>0</v>
      </c>
      <c r="N95" s="174">
        <v>0</v>
      </c>
      <c r="O95" s="174">
        <f t="shared" si="32"/>
        <v>0</v>
      </c>
      <c r="P95" s="174">
        <v>0</v>
      </c>
      <c r="Q95" s="174">
        <f t="shared" si="33"/>
        <v>0</v>
      </c>
      <c r="R95" s="176"/>
      <c r="S95" s="176" t="s">
        <v>128</v>
      </c>
      <c r="T95" s="179" t="s">
        <v>216</v>
      </c>
      <c r="U95" s="159">
        <v>0</v>
      </c>
      <c r="V95" s="159">
        <f t="shared" si="34"/>
        <v>0</v>
      </c>
      <c r="W95" s="159"/>
      <c r="X95" s="159" t="s">
        <v>80</v>
      </c>
      <c r="Y95" s="159" t="s">
        <v>120</v>
      </c>
      <c r="Z95" s="180">
        <f t="shared" si="35"/>
        <v>0</v>
      </c>
      <c r="AA95" s="180">
        <f t="shared" si="36"/>
        <v>0</v>
      </c>
      <c r="AB95" s="180">
        <f t="shared" si="37"/>
        <v>0</v>
      </c>
      <c r="AC95" s="181">
        <f t="shared" si="38"/>
        <v>0</v>
      </c>
      <c r="AD95" s="181">
        <f t="shared" si="39"/>
        <v>0</v>
      </c>
      <c r="AE95" s="180">
        <f t="shared" si="40"/>
        <v>0</v>
      </c>
      <c r="AF95" s="180">
        <f t="shared" si="41"/>
        <v>0</v>
      </c>
      <c r="AG95" s="182" t="s">
        <v>194</v>
      </c>
      <c r="AH95" s="182"/>
      <c r="AI95" s="182"/>
      <c r="AJ95" s="182"/>
      <c r="AK95" s="182"/>
      <c r="AL95" s="182"/>
      <c r="AM95" s="182"/>
      <c r="AN95" s="182"/>
      <c r="AO95" s="182"/>
      <c r="AP95" s="182"/>
      <c r="AQ95" s="182"/>
      <c r="AR95" s="182"/>
      <c r="AS95" s="182"/>
      <c r="AT95" s="182"/>
      <c r="AU95" s="182"/>
      <c r="AV95" s="182"/>
      <c r="AW95" s="182"/>
      <c r="AX95" s="182"/>
      <c r="AY95" s="182"/>
      <c r="AZ95" s="182"/>
      <c r="BA95" s="182"/>
      <c r="BB95" s="182"/>
      <c r="BC95" s="182"/>
      <c r="BD95" s="182"/>
      <c r="BE95" s="182"/>
      <c r="BF95" s="182"/>
      <c r="BG95" s="182"/>
      <c r="BH95" s="182"/>
    </row>
    <row r="96" spans="1:60" ht="22.5" outlineLevel="2" x14ac:dyDescent="0.2">
      <c r="A96" s="171">
        <v>54</v>
      </c>
      <c r="B96" s="172" t="s">
        <v>298</v>
      </c>
      <c r="C96" s="195" t="s">
        <v>299</v>
      </c>
      <c r="D96" s="173" t="s">
        <v>252</v>
      </c>
      <c r="E96" s="174">
        <v>4</v>
      </c>
      <c r="F96" s="175"/>
      <c r="G96" s="176">
        <f t="shared" si="28"/>
        <v>0</v>
      </c>
      <c r="H96" s="177"/>
      <c r="I96" s="178">
        <f t="shared" si="29"/>
        <v>0</v>
      </c>
      <c r="J96" s="175"/>
      <c r="K96" s="176">
        <f t="shared" si="30"/>
        <v>0</v>
      </c>
      <c r="L96" s="176">
        <v>21</v>
      </c>
      <c r="M96" s="176">
        <f t="shared" si="31"/>
        <v>0</v>
      </c>
      <c r="N96" s="174">
        <v>0</v>
      </c>
      <c r="O96" s="174">
        <f t="shared" si="32"/>
        <v>0</v>
      </c>
      <c r="P96" s="174">
        <v>0</v>
      </c>
      <c r="Q96" s="174">
        <f t="shared" si="33"/>
        <v>0</v>
      </c>
      <c r="R96" s="176"/>
      <c r="S96" s="176" t="s">
        <v>128</v>
      </c>
      <c r="T96" s="179" t="s">
        <v>216</v>
      </c>
      <c r="U96" s="159">
        <v>0</v>
      </c>
      <c r="V96" s="159">
        <f t="shared" si="34"/>
        <v>0</v>
      </c>
      <c r="W96" s="159"/>
      <c r="X96" s="159" t="s">
        <v>80</v>
      </c>
      <c r="Y96" s="159" t="s">
        <v>120</v>
      </c>
      <c r="Z96" s="180">
        <f t="shared" si="35"/>
        <v>0</v>
      </c>
      <c r="AA96" s="180">
        <f t="shared" si="36"/>
        <v>0</v>
      </c>
      <c r="AB96" s="180">
        <f t="shared" si="37"/>
        <v>0</v>
      </c>
      <c r="AC96" s="181">
        <f t="shared" si="38"/>
        <v>0</v>
      </c>
      <c r="AD96" s="181">
        <f t="shared" si="39"/>
        <v>0</v>
      </c>
      <c r="AE96" s="180">
        <f t="shared" si="40"/>
        <v>0</v>
      </c>
      <c r="AF96" s="180">
        <f t="shared" si="41"/>
        <v>0</v>
      </c>
      <c r="AG96" s="182" t="s">
        <v>194</v>
      </c>
      <c r="AH96" s="182"/>
      <c r="AI96" s="182"/>
      <c r="AJ96" s="182"/>
      <c r="AK96" s="182"/>
      <c r="AL96" s="182"/>
      <c r="AM96" s="182"/>
      <c r="AN96" s="182"/>
      <c r="AO96" s="182"/>
      <c r="AP96" s="182"/>
      <c r="AQ96" s="182"/>
      <c r="AR96" s="182"/>
      <c r="AS96" s="182"/>
      <c r="AT96" s="182"/>
      <c r="AU96" s="182"/>
      <c r="AV96" s="182"/>
      <c r="AW96" s="182"/>
      <c r="AX96" s="182"/>
      <c r="AY96" s="182"/>
      <c r="AZ96" s="182"/>
      <c r="BA96" s="182"/>
      <c r="BB96" s="182"/>
      <c r="BC96" s="182"/>
      <c r="BD96" s="182"/>
      <c r="BE96" s="182"/>
      <c r="BF96" s="182"/>
      <c r="BG96" s="182"/>
      <c r="BH96" s="182"/>
    </row>
    <row r="97" spans="1:60" ht="22.5" outlineLevel="2" x14ac:dyDescent="0.2">
      <c r="A97" s="171">
        <v>55</v>
      </c>
      <c r="B97" s="172" t="s">
        <v>300</v>
      </c>
      <c r="C97" s="195" t="s">
        <v>301</v>
      </c>
      <c r="D97" s="173" t="s">
        <v>252</v>
      </c>
      <c r="E97" s="174">
        <v>10</v>
      </c>
      <c r="F97" s="175"/>
      <c r="G97" s="176">
        <f t="shared" si="28"/>
        <v>0</v>
      </c>
      <c r="H97" s="177"/>
      <c r="I97" s="178">
        <f t="shared" si="29"/>
        <v>0</v>
      </c>
      <c r="J97" s="175"/>
      <c r="K97" s="176">
        <f t="shared" si="30"/>
        <v>0</v>
      </c>
      <c r="L97" s="176">
        <v>21</v>
      </c>
      <c r="M97" s="176">
        <f t="shared" si="31"/>
        <v>0</v>
      </c>
      <c r="N97" s="174">
        <v>0</v>
      </c>
      <c r="O97" s="174">
        <f t="shared" si="32"/>
        <v>0</v>
      </c>
      <c r="P97" s="174">
        <v>0</v>
      </c>
      <c r="Q97" s="174">
        <f t="shared" si="33"/>
        <v>0</v>
      </c>
      <c r="R97" s="176"/>
      <c r="S97" s="176" t="s">
        <v>128</v>
      </c>
      <c r="T97" s="179" t="s">
        <v>216</v>
      </c>
      <c r="U97" s="159">
        <v>0</v>
      </c>
      <c r="V97" s="159">
        <f t="shared" si="34"/>
        <v>0</v>
      </c>
      <c r="W97" s="159"/>
      <c r="X97" s="159" t="s">
        <v>80</v>
      </c>
      <c r="Y97" s="159" t="s">
        <v>120</v>
      </c>
      <c r="Z97" s="180">
        <f t="shared" si="35"/>
        <v>0</v>
      </c>
      <c r="AA97" s="180">
        <f t="shared" si="36"/>
        <v>0</v>
      </c>
      <c r="AB97" s="180">
        <f t="shared" si="37"/>
        <v>0</v>
      </c>
      <c r="AC97" s="181">
        <f t="shared" si="38"/>
        <v>0</v>
      </c>
      <c r="AD97" s="181">
        <f t="shared" si="39"/>
        <v>0</v>
      </c>
      <c r="AE97" s="180">
        <f t="shared" si="40"/>
        <v>0</v>
      </c>
      <c r="AF97" s="180">
        <f t="shared" si="41"/>
        <v>0</v>
      </c>
      <c r="AG97" s="182" t="s">
        <v>194</v>
      </c>
      <c r="AH97" s="182"/>
      <c r="AI97" s="182"/>
      <c r="AJ97" s="182"/>
      <c r="AK97" s="182"/>
      <c r="AL97" s="182"/>
      <c r="AM97" s="182"/>
      <c r="AN97" s="182"/>
      <c r="AO97" s="182"/>
      <c r="AP97" s="182"/>
      <c r="AQ97" s="182"/>
      <c r="AR97" s="182"/>
      <c r="AS97" s="182"/>
      <c r="AT97" s="182"/>
      <c r="AU97" s="182"/>
      <c r="AV97" s="182"/>
      <c r="AW97" s="182"/>
      <c r="AX97" s="182"/>
      <c r="AY97" s="182"/>
      <c r="AZ97" s="182"/>
      <c r="BA97" s="182"/>
      <c r="BB97" s="182"/>
      <c r="BC97" s="182"/>
      <c r="BD97" s="182"/>
      <c r="BE97" s="182"/>
      <c r="BF97" s="182"/>
      <c r="BG97" s="182"/>
      <c r="BH97" s="182"/>
    </row>
    <row r="98" spans="1:60" outlineLevel="2" x14ac:dyDescent="0.2">
      <c r="A98" s="171">
        <v>56</v>
      </c>
      <c r="B98" s="172" t="s">
        <v>302</v>
      </c>
      <c r="C98" s="195" t="s">
        <v>303</v>
      </c>
      <c r="D98" s="173" t="s">
        <v>252</v>
      </c>
      <c r="E98" s="174">
        <v>14</v>
      </c>
      <c r="F98" s="175"/>
      <c r="G98" s="176">
        <f t="shared" si="28"/>
        <v>0</v>
      </c>
      <c r="H98" s="177"/>
      <c r="I98" s="178">
        <f t="shared" si="29"/>
        <v>0</v>
      </c>
      <c r="J98" s="175"/>
      <c r="K98" s="176">
        <f t="shared" si="30"/>
        <v>0</v>
      </c>
      <c r="L98" s="176">
        <v>21</v>
      </c>
      <c r="M98" s="176">
        <f t="shared" si="31"/>
        <v>0</v>
      </c>
      <c r="N98" s="174">
        <v>0</v>
      </c>
      <c r="O98" s="174">
        <f t="shared" si="32"/>
        <v>0</v>
      </c>
      <c r="P98" s="174">
        <v>0</v>
      </c>
      <c r="Q98" s="174">
        <f t="shared" si="33"/>
        <v>0</v>
      </c>
      <c r="R98" s="176"/>
      <c r="S98" s="176" t="s">
        <v>128</v>
      </c>
      <c r="T98" s="179" t="s">
        <v>216</v>
      </c>
      <c r="U98" s="159">
        <v>0</v>
      </c>
      <c r="V98" s="159">
        <f t="shared" si="34"/>
        <v>0</v>
      </c>
      <c r="W98" s="159"/>
      <c r="X98" s="159" t="s">
        <v>80</v>
      </c>
      <c r="Y98" s="159" t="s">
        <v>120</v>
      </c>
      <c r="Z98" s="180">
        <f t="shared" si="35"/>
        <v>0</v>
      </c>
      <c r="AA98" s="180">
        <f t="shared" si="36"/>
        <v>0</v>
      </c>
      <c r="AB98" s="180">
        <f t="shared" si="37"/>
        <v>0</v>
      </c>
      <c r="AC98" s="181">
        <f t="shared" si="38"/>
        <v>0</v>
      </c>
      <c r="AD98" s="181">
        <f t="shared" si="39"/>
        <v>0</v>
      </c>
      <c r="AE98" s="180">
        <f t="shared" si="40"/>
        <v>0</v>
      </c>
      <c r="AF98" s="180">
        <f t="shared" si="41"/>
        <v>0</v>
      </c>
      <c r="AG98" s="182" t="s">
        <v>194</v>
      </c>
      <c r="AH98" s="182"/>
      <c r="AI98" s="182"/>
      <c r="AJ98" s="182"/>
      <c r="AK98" s="182"/>
      <c r="AL98" s="182"/>
      <c r="AM98" s="182"/>
      <c r="AN98" s="182"/>
      <c r="AO98" s="182"/>
      <c r="AP98" s="182"/>
      <c r="AQ98" s="182"/>
      <c r="AR98" s="182"/>
      <c r="AS98" s="182"/>
      <c r="AT98" s="182"/>
      <c r="AU98" s="182"/>
      <c r="AV98" s="182"/>
      <c r="AW98" s="182"/>
      <c r="AX98" s="182"/>
      <c r="AY98" s="182"/>
      <c r="AZ98" s="182"/>
      <c r="BA98" s="182"/>
      <c r="BB98" s="182"/>
      <c r="BC98" s="182"/>
      <c r="BD98" s="182"/>
      <c r="BE98" s="182"/>
      <c r="BF98" s="182"/>
      <c r="BG98" s="182"/>
      <c r="BH98" s="182"/>
    </row>
    <row r="99" spans="1:60" outlineLevel="2" x14ac:dyDescent="0.2">
      <c r="A99" s="171">
        <v>60</v>
      </c>
      <c r="B99" s="172" t="s">
        <v>304</v>
      </c>
      <c r="C99" s="195" t="s">
        <v>305</v>
      </c>
      <c r="D99" s="173" t="s">
        <v>117</v>
      </c>
      <c r="E99" s="174">
        <v>125</v>
      </c>
      <c r="F99" s="175"/>
      <c r="G99" s="176">
        <f t="shared" si="28"/>
        <v>0</v>
      </c>
      <c r="H99" s="177"/>
      <c r="I99" s="178">
        <f t="shared" si="29"/>
        <v>0</v>
      </c>
      <c r="J99" s="175"/>
      <c r="K99" s="176">
        <f t="shared" si="30"/>
        <v>0</v>
      </c>
      <c r="L99" s="176">
        <v>21</v>
      </c>
      <c r="M99" s="176">
        <f t="shared" si="31"/>
        <v>0</v>
      </c>
      <c r="N99" s="174">
        <v>0</v>
      </c>
      <c r="O99" s="174">
        <f t="shared" si="32"/>
        <v>0</v>
      </c>
      <c r="P99" s="174">
        <v>0</v>
      </c>
      <c r="Q99" s="174">
        <f t="shared" si="33"/>
        <v>0</v>
      </c>
      <c r="R99" s="176" t="s">
        <v>193</v>
      </c>
      <c r="S99" s="176" t="s">
        <v>118</v>
      </c>
      <c r="T99" s="179" t="s">
        <v>118</v>
      </c>
      <c r="U99" s="159">
        <v>0</v>
      </c>
      <c r="V99" s="159">
        <f t="shared" si="34"/>
        <v>0</v>
      </c>
      <c r="W99" s="159"/>
      <c r="X99" s="159" t="s">
        <v>80</v>
      </c>
      <c r="Y99" s="159" t="s">
        <v>120</v>
      </c>
      <c r="Z99" s="180">
        <f t="shared" si="35"/>
        <v>0</v>
      </c>
      <c r="AA99" s="180">
        <f t="shared" si="36"/>
        <v>0</v>
      </c>
      <c r="AB99" s="180">
        <f t="shared" si="37"/>
        <v>0</v>
      </c>
      <c r="AC99" s="181">
        <f t="shared" si="38"/>
        <v>0</v>
      </c>
      <c r="AD99" s="181">
        <f t="shared" si="39"/>
        <v>0</v>
      </c>
      <c r="AE99" s="180">
        <f t="shared" si="40"/>
        <v>0</v>
      </c>
      <c r="AF99" s="180">
        <f t="shared" si="41"/>
        <v>0</v>
      </c>
      <c r="AG99" s="182" t="s">
        <v>194</v>
      </c>
      <c r="AH99" s="182"/>
      <c r="AI99" s="182"/>
      <c r="AJ99" s="182"/>
      <c r="AK99" s="182"/>
      <c r="AL99" s="182"/>
      <c r="AM99" s="182"/>
      <c r="AN99" s="182"/>
      <c r="AO99" s="182"/>
      <c r="AP99" s="182"/>
      <c r="AQ99" s="182"/>
      <c r="AR99" s="182"/>
      <c r="AS99" s="182"/>
      <c r="AT99" s="182"/>
      <c r="AU99" s="182"/>
      <c r="AV99" s="182"/>
      <c r="AW99" s="182"/>
      <c r="AX99" s="182"/>
      <c r="AY99" s="182"/>
      <c r="AZ99" s="182"/>
      <c r="BA99" s="182"/>
      <c r="BB99" s="182"/>
      <c r="BC99" s="182"/>
      <c r="BD99" s="182"/>
      <c r="BE99" s="182"/>
      <c r="BF99" s="182"/>
      <c r="BG99" s="182"/>
      <c r="BH99" s="182"/>
    </row>
    <row r="100" spans="1:60" outlineLevel="2" x14ac:dyDescent="0.2">
      <c r="A100" s="171">
        <v>61</v>
      </c>
      <c r="B100" s="172" t="s">
        <v>306</v>
      </c>
      <c r="C100" s="195" t="s">
        <v>307</v>
      </c>
      <c r="D100" s="173" t="s">
        <v>117</v>
      </c>
      <c r="E100" s="174">
        <v>20</v>
      </c>
      <c r="F100" s="175"/>
      <c r="G100" s="176">
        <f t="shared" si="28"/>
        <v>0</v>
      </c>
      <c r="H100" s="177"/>
      <c r="I100" s="178">
        <f t="shared" si="29"/>
        <v>0</v>
      </c>
      <c r="J100" s="175"/>
      <c r="K100" s="176">
        <f t="shared" si="30"/>
        <v>0</v>
      </c>
      <c r="L100" s="176">
        <v>21</v>
      </c>
      <c r="M100" s="176">
        <f t="shared" si="31"/>
        <v>0</v>
      </c>
      <c r="N100" s="174">
        <v>0</v>
      </c>
      <c r="O100" s="174">
        <f t="shared" si="32"/>
        <v>0</v>
      </c>
      <c r="P100" s="174">
        <v>0</v>
      </c>
      <c r="Q100" s="174">
        <f t="shared" si="33"/>
        <v>0</v>
      </c>
      <c r="R100" s="176" t="s">
        <v>193</v>
      </c>
      <c r="S100" s="176" t="s">
        <v>118</v>
      </c>
      <c r="T100" s="179" t="s">
        <v>118</v>
      </c>
      <c r="U100" s="159">
        <v>0</v>
      </c>
      <c r="V100" s="159">
        <f t="shared" si="34"/>
        <v>0</v>
      </c>
      <c r="W100" s="159"/>
      <c r="X100" s="159" t="s">
        <v>80</v>
      </c>
      <c r="Y100" s="159" t="s">
        <v>120</v>
      </c>
      <c r="Z100" s="180">
        <f t="shared" si="35"/>
        <v>0</v>
      </c>
      <c r="AA100" s="180">
        <f t="shared" si="36"/>
        <v>0</v>
      </c>
      <c r="AB100" s="180">
        <f t="shared" si="37"/>
        <v>0</v>
      </c>
      <c r="AC100" s="181">
        <f t="shared" si="38"/>
        <v>0</v>
      </c>
      <c r="AD100" s="181">
        <f t="shared" si="39"/>
        <v>0</v>
      </c>
      <c r="AE100" s="180">
        <f t="shared" si="40"/>
        <v>0</v>
      </c>
      <c r="AF100" s="180">
        <f t="shared" si="41"/>
        <v>0</v>
      </c>
      <c r="AG100" s="182" t="s">
        <v>194</v>
      </c>
      <c r="AH100" s="182"/>
      <c r="AI100" s="182"/>
      <c r="AJ100" s="182"/>
      <c r="AK100" s="182"/>
      <c r="AL100" s="182"/>
      <c r="AM100" s="182"/>
      <c r="AN100" s="182"/>
      <c r="AO100" s="182"/>
      <c r="AP100" s="182"/>
      <c r="AQ100" s="182"/>
      <c r="AR100" s="182"/>
      <c r="AS100" s="182"/>
      <c r="AT100" s="182"/>
      <c r="AU100" s="182"/>
      <c r="AV100" s="182"/>
      <c r="AW100" s="182"/>
      <c r="AX100" s="182"/>
      <c r="AY100" s="182"/>
      <c r="AZ100" s="182"/>
      <c r="BA100" s="182"/>
      <c r="BB100" s="182"/>
      <c r="BC100" s="182"/>
      <c r="BD100" s="182"/>
      <c r="BE100" s="182"/>
      <c r="BF100" s="182"/>
      <c r="BG100" s="182"/>
      <c r="BH100" s="182"/>
    </row>
    <row r="101" spans="1:60" outlineLevel="2" x14ac:dyDescent="0.2">
      <c r="A101" s="171">
        <v>62</v>
      </c>
      <c r="B101" s="172" t="s">
        <v>308</v>
      </c>
      <c r="C101" s="195" t="s">
        <v>309</v>
      </c>
      <c r="D101" s="173" t="s">
        <v>117</v>
      </c>
      <c r="E101" s="174">
        <v>10</v>
      </c>
      <c r="F101" s="175"/>
      <c r="G101" s="176">
        <f t="shared" si="28"/>
        <v>0</v>
      </c>
      <c r="H101" s="177"/>
      <c r="I101" s="178">
        <f t="shared" si="29"/>
        <v>0</v>
      </c>
      <c r="J101" s="175"/>
      <c r="K101" s="176">
        <f t="shared" si="30"/>
        <v>0</v>
      </c>
      <c r="L101" s="176">
        <v>21</v>
      </c>
      <c r="M101" s="176">
        <f t="shared" si="31"/>
        <v>0</v>
      </c>
      <c r="N101" s="174">
        <v>0</v>
      </c>
      <c r="O101" s="174">
        <f t="shared" si="32"/>
        <v>0</v>
      </c>
      <c r="P101" s="174">
        <v>0</v>
      </c>
      <c r="Q101" s="174">
        <f t="shared" si="33"/>
        <v>0</v>
      </c>
      <c r="R101" s="176" t="s">
        <v>193</v>
      </c>
      <c r="S101" s="176" t="s">
        <v>118</v>
      </c>
      <c r="T101" s="179" t="s">
        <v>118</v>
      </c>
      <c r="U101" s="159">
        <v>0</v>
      </c>
      <c r="V101" s="159">
        <f t="shared" si="34"/>
        <v>0</v>
      </c>
      <c r="W101" s="159"/>
      <c r="X101" s="159" t="s">
        <v>80</v>
      </c>
      <c r="Y101" s="159" t="s">
        <v>120</v>
      </c>
      <c r="Z101" s="180">
        <f t="shared" si="35"/>
        <v>0</v>
      </c>
      <c r="AA101" s="180">
        <f t="shared" si="36"/>
        <v>0</v>
      </c>
      <c r="AB101" s="180">
        <f t="shared" si="37"/>
        <v>0</v>
      </c>
      <c r="AC101" s="181">
        <f t="shared" si="38"/>
        <v>0</v>
      </c>
      <c r="AD101" s="181">
        <f t="shared" si="39"/>
        <v>0</v>
      </c>
      <c r="AE101" s="180">
        <f t="shared" si="40"/>
        <v>0</v>
      </c>
      <c r="AF101" s="180">
        <f t="shared" si="41"/>
        <v>0</v>
      </c>
      <c r="AG101" s="182" t="s">
        <v>194</v>
      </c>
      <c r="AH101" s="182"/>
      <c r="AI101" s="182"/>
      <c r="AJ101" s="182"/>
      <c r="AK101" s="182"/>
      <c r="AL101" s="182"/>
      <c r="AM101" s="182"/>
      <c r="AN101" s="182"/>
      <c r="AO101" s="182"/>
      <c r="AP101" s="182"/>
      <c r="AQ101" s="182"/>
      <c r="AR101" s="182"/>
      <c r="AS101" s="182"/>
      <c r="AT101" s="182"/>
      <c r="AU101" s="182"/>
      <c r="AV101" s="182"/>
      <c r="AW101" s="182"/>
      <c r="AX101" s="182"/>
      <c r="AY101" s="182"/>
      <c r="AZ101" s="182"/>
      <c r="BA101" s="182"/>
      <c r="BB101" s="182"/>
      <c r="BC101" s="182"/>
      <c r="BD101" s="182"/>
      <c r="BE101" s="182"/>
      <c r="BF101" s="182"/>
      <c r="BG101" s="182"/>
      <c r="BH101" s="182"/>
    </row>
    <row r="102" spans="1:60" outlineLevel="2" x14ac:dyDescent="0.2">
      <c r="A102" s="171">
        <v>63</v>
      </c>
      <c r="B102" s="172" t="s">
        <v>310</v>
      </c>
      <c r="C102" s="195" t="s">
        <v>311</v>
      </c>
      <c r="D102" s="173" t="s">
        <v>156</v>
      </c>
      <c r="E102" s="174">
        <v>20</v>
      </c>
      <c r="F102" s="175"/>
      <c r="G102" s="176">
        <f t="shared" si="28"/>
        <v>0</v>
      </c>
      <c r="H102" s="177"/>
      <c r="I102" s="178">
        <f t="shared" si="29"/>
        <v>0</v>
      </c>
      <c r="J102" s="175"/>
      <c r="K102" s="176">
        <f t="shared" si="30"/>
        <v>0</v>
      </c>
      <c r="L102" s="176">
        <v>21</v>
      </c>
      <c r="M102" s="176">
        <f t="shared" si="31"/>
        <v>0</v>
      </c>
      <c r="N102" s="174">
        <v>4.0000000000000003E-5</v>
      </c>
      <c r="O102" s="174">
        <f t="shared" si="32"/>
        <v>0</v>
      </c>
      <c r="P102" s="174">
        <v>0</v>
      </c>
      <c r="Q102" s="174">
        <f t="shared" si="33"/>
        <v>0</v>
      </c>
      <c r="R102" s="176"/>
      <c r="S102" s="176" t="s">
        <v>128</v>
      </c>
      <c r="T102" s="179" t="s">
        <v>216</v>
      </c>
      <c r="U102" s="159">
        <v>0</v>
      </c>
      <c r="V102" s="159">
        <f t="shared" si="34"/>
        <v>0</v>
      </c>
      <c r="W102" s="159"/>
      <c r="X102" s="159" t="s">
        <v>80</v>
      </c>
      <c r="Y102" s="159" t="s">
        <v>120</v>
      </c>
      <c r="Z102" s="180">
        <f t="shared" si="35"/>
        <v>0</v>
      </c>
      <c r="AA102" s="180">
        <f t="shared" si="36"/>
        <v>0</v>
      </c>
      <c r="AB102" s="180">
        <f t="shared" si="37"/>
        <v>0</v>
      </c>
      <c r="AC102" s="181">
        <f t="shared" si="38"/>
        <v>0</v>
      </c>
      <c r="AD102" s="181">
        <f t="shared" si="39"/>
        <v>0</v>
      </c>
      <c r="AE102" s="180">
        <f t="shared" si="40"/>
        <v>0</v>
      </c>
      <c r="AF102" s="180">
        <f t="shared" si="41"/>
        <v>0</v>
      </c>
      <c r="AG102" s="182" t="s">
        <v>194</v>
      </c>
      <c r="AH102" s="182"/>
      <c r="AI102" s="182"/>
      <c r="AJ102" s="182"/>
      <c r="AK102" s="182"/>
      <c r="AL102" s="182"/>
      <c r="AM102" s="182"/>
      <c r="AN102" s="182"/>
      <c r="AO102" s="182"/>
      <c r="AP102" s="182"/>
      <c r="AQ102" s="182"/>
      <c r="AR102" s="182"/>
      <c r="AS102" s="182"/>
      <c r="AT102" s="182"/>
      <c r="AU102" s="182"/>
      <c r="AV102" s="182"/>
      <c r="AW102" s="182"/>
      <c r="AX102" s="182"/>
      <c r="AY102" s="182"/>
      <c r="AZ102" s="182"/>
      <c r="BA102" s="182"/>
      <c r="BB102" s="182"/>
      <c r="BC102" s="182"/>
      <c r="BD102" s="182"/>
      <c r="BE102" s="182"/>
      <c r="BF102" s="182"/>
      <c r="BG102" s="182"/>
      <c r="BH102" s="182"/>
    </row>
    <row r="103" spans="1:60" outlineLevel="2" x14ac:dyDescent="0.2">
      <c r="A103" s="171">
        <v>65</v>
      </c>
      <c r="B103" s="172" t="s">
        <v>312</v>
      </c>
      <c r="C103" s="195" t="s">
        <v>313</v>
      </c>
      <c r="D103" s="173" t="s">
        <v>156</v>
      </c>
      <c r="E103" s="174">
        <v>20</v>
      </c>
      <c r="F103" s="175"/>
      <c r="G103" s="176">
        <f t="shared" si="28"/>
        <v>0</v>
      </c>
      <c r="H103" s="177"/>
      <c r="I103" s="178">
        <f t="shared" si="29"/>
        <v>0</v>
      </c>
      <c r="J103" s="175"/>
      <c r="K103" s="176">
        <f t="shared" si="30"/>
        <v>0</v>
      </c>
      <c r="L103" s="176">
        <v>21</v>
      </c>
      <c r="M103" s="176">
        <f t="shared" si="31"/>
        <v>0</v>
      </c>
      <c r="N103" s="174">
        <v>6.0000000000000002E-5</v>
      </c>
      <c r="O103" s="174">
        <f t="shared" si="32"/>
        <v>0</v>
      </c>
      <c r="P103" s="174">
        <v>0</v>
      </c>
      <c r="Q103" s="174">
        <f t="shared" si="33"/>
        <v>0</v>
      </c>
      <c r="R103" s="176" t="s">
        <v>193</v>
      </c>
      <c r="S103" s="176" t="s">
        <v>118</v>
      </c>
      <c r="T103" s="179" t="s">
        <v>118</v>
      </c>
      <c r="U103" s="159">
        <v>0</v>
      </c>
      <c r="V103" s="159">
        <f t="shared" si="34"/>
        <v>0</v>
      </c>
      <c r="W103" s="159"/>
      <c r="X103" s="159" t="s">
        <v>80</v>
      </c>
      <c r="Y103" s="159" t="s">
        <v>120</v>
      </c>
      <c r="Z103" s="180">
        <f t="shared" si="35"/>
        <v>0</v>
      </c>
      <c r="AA103" s="180">
        <f t="shared" si="36"/>
        <v>0</v>
      </c>
      <c r="AB103" s="180">
        <f t="shared" si="37"/>
        <v>0</v>
      </c>
      <c r="AC103" s="181">
        <f t="shared" si="38"/>
        <v>0</v>
      </c>
      <c r="AD103" s="181">
        <f t="shared" si="39"/>
        <v>0</v>
      </c>
      <c r="AE103" s="180">
        <f t="shared" si="40"/>
        <v>0</v>
      </c>
      <c r="AF103" s="180">
        <f t="shared" si="41"/>
        <v>0</v>
      </c>
      <c r="AG103" s="182" t="s">
        <v>194</v>
      </c>
      <c r="AH103" s="182"/>
      <c r="AI103" s="182"/>
      <c r="AJ103" s="182"/>
      <c r="AK103" s="182"/>
      <c r="AL103" s="182"/>
      <c r="AM103" s="182"/>
      <c r="AN103" s="182"/>
      <c r="AO103" s="182"/>
      <c r="AP103" s="182"/>
      <c r="AQ103" s="182"/>
      <c r="AR103" s="182"/>
      <c r="AS103" s="182"/>
      <c r="AT103" s="182"/>
      <c r="AU103" s="182"/>
      <c r="AV103" s="182"/>
      <c r="AW103" s="182"/>
      <c r="AX103" s="182"/>
      <c r="AY103" s="182"/>
      <c r="AZ103" s="182"/>
      <c r="BA103" s="182"/>
      <c r="BB103" s="182"/>
      <c r="BC103" s="182"/>
      <c r="BD103" s="182"/>
      <c r="BE103" s="182"/>
      <c r="BF103" s="182"/>
      <c r="BG103" s="182"/>
      <c r="BH103" s="182"/>
    </row>
    <row r="104" spans="1:60" outlineLevel="2" x14ac:dyDescent="0.2">
      <c r="A104" s="171">
        <v>67</v>
      </c>
      <c r="B104" s="172" t="s">
        <v>314</v>
      </c>
      <c r="C104" s="195" t="s">
        <v>315</v>
      </c>
      <c r="D104" s="173" t="s">
        <v>156</v>
      </c>
      <c r="E104" s="174">
        <v>80</v>
      </c>
      <c r="F104" s="175"/>
      <c r="G104" s="176">
        <f t="shared" si="28"/>
        <v>0</v>
      </c>
      <c r="H104" s="177"/>
      <c r="I104" s="178">
        <f t="shared" si="29"/>
        <v>0</v>
      </c>
      <c r="J104" s="175"/>
      <c r="K104" s="176">
        <f t="shared" si="30"/>
        <v>0</v>
      </c>
      <c r="L104" s="176">
        <v>21</v>
      </c>
      <c r="M104" s="176">
        <f t="shared" si="31"/>
        <v>0</v>
      </c>
      <c r="N104" s="174">
        <v>1.6000000000000001E-4</v>
      </c>
      <c r="O104" s="174">
        <f t="shared" si="32"/>
        <v>0.01</v>
      </c>
      <c r="P104" s="174">
        <v>0</v>
      </c>
      <c r="Q104" s="174">
        <f t="shared" si="33"/>
        <v>0</v>
      </c>
      <c r="R104" s="176" t="s">
        <v>193</v>
      </c>
      <c r="S104" s="176" t="s">
        <v>118</v>
      </c>
      <c r="T104" s="179" t="s">
        <v>118</v>
      </c>
      <c r="U104" s="159">
        <v>0</v>
      </c>
      <c r="V104" s="159">
        <f t="shared" si="34"/>
        <v>0</v>
      </c>
      <c r="W104" s="159"/>
      <c r="X104" s="159" t="s">
        <v>80</v>
      </c>
      <c r="Y104" s="159" t="s">
        <v>120</v>
      </c>
      <c r="Z104" s="180">
        <f t="shared" si="35"/>
        <v>0</v>
      </c>
      <c r="AA104" s="180">
        <f t="shared" si="36"/>
        <v>0</v>
      </c>
      <c r="AB104" s="180">
        <f t="shared" si="37"/>
        <v>0</v>
      </c>
      <c r="AC104" s="181">
        <f t="shared" si="38"/>
        <v>0.01</v>
      </c>
      <c r="AD104" s="181">
        <f t="shared" si="39"/>
        <v>0</v>
      </c>
      <c r="AE104" s="180">
        <f t="shared" si="40"/>
        <v>0</v>
      </c>
      <c r="AF104" s="180">
        <f t="shared" si="41"/>
        <v>0</v>
      </c>
      <c r="AG104" s="182" t="s">
        <v>194</v>
      </c>
      <c r="AH104" s="182"/>
      <c r="AI104" s="182"/>
      <c r="AJ104" s="182"/>
      <c r="AK104" s="182"/>
      <c r="AL104" s="182"/>
      <c r="AM104" s="182"/>
      <c r="AN104" s="182"/>
      <c r="AO104" s="182"/>
      <c r="AP104" s="182"/>
      <c r="AQ104" s="182"/>
      <c r="AR104" s="182"/>
      <c r="AS104" s="182"/>
      <c r="AT104" s="182"/>
      <c r="AU104" s="182"/>
      <c r="AV104" s="182"/>
      <c r="AW104" s="182"/>
      <c r="AX104" s="182"/>
      <c r="AY104" s="182"/>
      <c r="AZ104" s="182"/>
      <c r="BA104" s="182"/>
      <c r="BB104" s="182"/>
      <c r="BC104" s="182"/>
      <c r="BD104" s="182"/>
      <c r="BE104" s="182"/>
      <c r="BF104" s="182"/>
      <c r="BG104" s="182"/>
      <c r="BH104" s="182"/>
    </row>
    <row r="105" spans="1:60" outlineLevel="2" x14ac:dyDescent="0.2">
      <c r="A105" s="171">
        <v>69</v>
      </c>
      <c r="B105" s="172" t="s">
        <v>316</v>
      </c>
      <c r="C105" s="195" t="s">
        <v>317</v>
      </c>
      <c r="D105" s="173" t="s">
        <v>156</v>
      </c>
      <c r="E105" s="174">
        <v>5</v>
      </c>
      <c r="F105" s="175"/>
      <c r="G105" s="176">
        <f t="shared" si="28"/>
        <v>0</v>
      </c>
      <c r="H105" s="177"/>
      <c r="I105" s="178">
        <f t="shared" si="29"/>
        <v>0</v>
      </c>
      <c r="J105" s="175"/>
      <c r="K105" s="176">
        <f t="shared" si="30"/>
        <v>0</v>
      </c>
      <c r="L105" s="176">
        <v>21</v>
      </c>
      <c r="M105" s="176">
        <f t="shared" si="31"/>
        <v>0</v>
      </c>
      <c r="N105" s="174">
        <v>9.0000000000000006E-5</v>
      </c>
      <c r="O105" s="174">
        <f t="shared" si="32"/>
        <v>0</v>
      </c>
      <c r="P105" s="174">
        <v>0</v>
      </c>
      <c r="Q105" s="174">
        <f t="shared" si="33"/>
        <v>0</v>
      </c>
      <c r="R105" s="176" t="s">
        <v>193</v>
      </c>
      <c r="S105" s="176" t="s">
        <v>118</v>
      </c>
      <c r="T105" s="179" t="s">
        <v>118</v>
      </c>
      <c r="U105" s="159">
        <v>0</v>
      </c>
      <c r="V105" s="159">
        <f t="shared" si="34"/>
        <v>0</v>
      </c>
      <c r="W105" s="159"/>
      <c r="X105" s="159" t="s">
        <v>80</v>
      </c>
      <c r="Y105" s="159" t="s">
        <v>120</v>
      </c>
      <c r="Z105" s="180">
        <f t="shared" si="35"/>
        <v>0</v>
      </c>
      <c r="AA105" s="180">
        <f t="shared" si="36"/>
        <v>0</v>
      </c>
      <c r="AB105" s="180">
        <f t="shared" si="37"/>
        <v>0</v>
      </c>
      <c r="AC105" s="181">
        <f t="shared" si="38"/>
        <v>0</v>
      </c>
      <c r="AD105" s="181">
        <f t="shared" si="39"/>
        <v>0</v>
      </c>
      <c r="AE105" s="180">
        <f t="shared" si="40"/>
        <v>0</v>
      </c>
      <c r="AF105" s="180">
        <f t="shared" si="41"/>
        <v>0</v>
      </c>
      <c r="AG105" s="182" t="s">
        <v>194</v>
      </c>
      <c r="AH105" s="182"/>
      <c r="AI105" s="182"/>
      <c r="AJ105" s="182"/>
      <c r="AK105" s="182"/>
      <c r="AL105" s="182"/>
      <c r="AM105" s="182"/>
      <c r="AN105" s="182"/>
      <c r="AO105" s="182"/>
      <c r="AP105" s="182"/>
      <c r="AQ105" s="182"/>
      <c r="AR105" s="182"/>
      <c r="AS105" s="182"/>
      <c r="AT105" s="182"/>
      <c r="AU105" s="182"/>
      <c r="AV105" s="182"/>
      <c r="AW105" s="182"/>
      <c r="AX105" s="182"/>
      <c r="AY105" s="182"/>
      <c r="AZ105" s="182"/>
      <c r="BA105" s="182"/>
      <c r="BB105" s="182"/>
      <c r="BC105" s="182"/>
      <c r="BD105" s="182"/>
      <c r="BE105" s="182"/>
      <c r="BF105" s="182"/>
      <c r="BG105" s="182"/>
      <c r="BH105" s="182"/>
    </row>
    <row r="106" spans="1:60" outlineLevel="2" x14ac:dyDescent="0.2">
      <c r="A106" s="171">
        <v>70</v>
      </c>
      <c r="B106" s="172" t="s">
        <v>318</v>
      </c>
      <c r="C106" s="195" t="s">
        <v>319</v>
      </c>
      <c r="D106" s="173" t="s">
        <v>156</v>
      </c>
      <c r="E106" s="174">
        <v>5</v>
      </c>
      <c r="F106" s="175"/>
      <c r="G106" s="176">
        <f t="shared" si="28"/>
        <v>0</v>
      </c>
      <c r="H106" s="177"/>
      <c r="I106" s="178">
        <f t="shared" si="29"/>
        <v>0</v>
      </c>
      <c r="J106" s="175"/>
      <c r="K106" s="176">
        <f t="shared" si="30"/>
        <v>0</v>
      </c>
      <c r="L106" s="176">
        <v>21</v>
      </c>
      <c r="M106" s="176">
        <f t="shared" si="31"/>
        <v>0</v>
      </c>
      <c r="N106" s="174">
        <v>1.2E-4</v>
      </c>
      <c r="O106" s="174">
        <f t="shared" si="32"/>
        <v>0</v>
      </c>
      <c r="P106" s="174">
        <v>0</v>
      </c>
      <c r="Q106" s="174">
        <f t="shared" si="33"/>
        <v>0</v>
      </c>
      <c r="R106" s="176" t="s">
        <v>193</v>
      </c>
      <c r="S106" s="176" t="s">
        <v>118</v>
      </c>
      <c r="T106" s="179" t="s">
        <v>118</v>
      </c>
      <c r="U106" s="159">
        <v>0</v>
      </c>
      <c r="V106" s="159">
        <f t="shared" si="34"/>
        <v>0</v>
      </c>
      <c r="W106" s="159"/>
      <c r="X106" s="159" t="s">
        <v>80</v>
      </c>
      <c r="Y106" s="159" t="s">
        <v>120</v>
      </c>
      <c r="Z106" s="180">
        <f t="shared" si="35"/>
        <v>0</v>
      </c>
      <c r="AA106" s="180">
        <f t="shared" si="36"/>
        <v>0</v>
      </c>
      <c r="AB106" s="180">
        <f t="shared" si="37"/>
        <v>0</v>
      </c>
      <c r="AC106" s="181">
        <f t="shared" si="38"/>
        <v>0</v>
      </c>
      <c r="AD106" s="181">
        <f t="shared" si="39"/>
        <v>0</v>
      </c>
      <c r="AE106" s="180">
        <f t="shared" si="40"/>
        <v>0</v>
      </c>
      <c r="AF106" s="180">
        <f t="shared" si="41"/>
        <v>0</v>
      </c>
      <c r="AG106" s="182" t="s">
        <v>194</v>
      </c>
      <c r="AH106" s="182"/>
      <c r="AI106" s="182"/>
      <c r="AJ106" s="182"/>
      <c r="AK106" s="182"/>
      <c r="AL106" s="182"/>
      <c r="AM106" s="182"/>
      <c r="AN106" s="182"/>
      <c r="AO106" s="182"/>
      <c r="AP106" s="182"/>
      <c r="AQ106" s="182"/>
      <c r="AR106" s="182"/>
      <c r="AS106" s="182"/>
      <c r="AT106" s="182"/>
      <c r="AU106" s="182"/>
      <c r="AV106" s="182"/>
      <c r="AW106" s="182"/>
      <c r="AX106" s="182"/>
      <c r="AY106" s="182"/>
      <c r="AZ106" s="182"/>
      <c r="BA106" s="182"/>
      <c r="BB106" s="182"/>
      <c r="BC106" s="182"/>
      <c r="BD106" s="182"/>
      <c r="BE106" s="182"/>
      <c r="BF106" s="182"/>
      <c r="BG106" s="182"/>
      <c r="BH106" s="182"/>
    </row>
    <row r="107" spans="1:60" outlineLevel="2" x14ac:dyDescent="0.2">
      <c r="A107" s="171">
        <v>71</v>
      </c>
      <c r="B107" s="172" t="s">
        <v>320</v>
      </c>
      <c r="C107" s="195" t="s">
        <v>321</v>
      </c>
      <c r="D107" s="173" t="s">
        <v>156</v>
      </c>
      <c r="E107" s="174">
        <v>10</v>
      </c>
      <c r="F107" s="175"/>
      <c r="G107" s="176">
        <f t="shared" si="28"/>
        <v>0</v>
      </c>
      <c r="H107" s="177"/>
      <c r="I107" s="178">
        <f t="shared" si="29"/>
        <v>0</v>
      </c>
      <c r="J107" s="175"/>
      <c r="K107" s="176">
        <f t="shared" si="30"/>
        <v>0</v>
      </c>
      <c r="L107" s="176">
        <v>21</v>
      </c>
      <c r="M107" s="176">
        <f t="shared" si="31"/>
        <v>0</v>
      </c>
      <c r="N107" s="174">
        <v>1.1E-4</v>
      </c>
      <c r="O107" s="174">
        <f t="shared" si="32"/>
        <v>0</v>
      </c>
      <c r="P107" s="174">
        <v>0</v>
      </c>
      <c r="Q107" s="174">
        <f t="shared" si="33"/>
        <v>0</v>
      </c>
      <c r="R107" s="176" t="s">
        <v>193</v>
      </c>
      <c r="S107" s="176" t="s">
        <v>118</v>
      </c>
      <c r="T107" s="179" t="s">
        <v>118</v>
      </c>
      <c r="U107" s="159">
        <v>0</v>
      </c>
      <c r="V107" s="159">
        <f t="shared" si="34"/>
        <v>0</v>
      </c>
      <c r="W107" s="159"/>
      <c r="X107" s="159" t="s">
        <v>80</v>
      </c>
      <c r="Y107" s="159" t="s">
        <v>120</v>
      </c>
      <c r="Z107" s="180">
        <f t="shared" si="35"/>
        <v>0</v>
      </c>
      <c r="AA107" s="180">
        <f t="shared" si="36"/>
        <v>0</v>
      </c>
      <c r="AB107" s="180">
        <f t="shared" si="37"/>
        <v>0</v>
      </c>
      <c r="AC107" s="181">
        <f t="shared" si="38"/>
        <v>0</v>
      </c>
      <c r="AD107" s="181">
        <f t="shared" si="39"/>
        <v>0</v>
      </c>
      <c r="AE107" s="180">
        <f t="shared" si="40"/>
        <v>0</v>
      </c>
      <c r="AF107" s="180">
        <f t="shared" si="41"/>
        <v>0</v>
      </c>
      <c r="AG107" s="182" t="s">
        <v>194</v>
      </c>
      <c r="AH107" s="182"/>
      <c r="AI107" s="182"/>
      <c r="AJ107" s="182"/>
      <c r="AK107" s="182"/>
      <c r="AL107" s="182"/>
      <c r="AM107" s="182"/>
      <c r="AN107" s="182"/>
      <c r="AO107" s="182"/>
      <c r="AP107" s="182"/>
      <c r="AQ107" s="182"/>
      <c r="AR107" s="182"/>
      <c r="AS107" s="182"/>
      <c r="AT107" s="182"/>
      <c r="AU107" s="182"/>
      <c r="AV107" s="182"/>
      <c r="AW107" s="182"/>
      <c r="AX107" s="182"/>
      <c r="AY107" s="182"/>
      <c r="AZ107" s="182"/>
      <c r="BA107" s="182"/>
      <c r="BB107" s="182"/>
      <c r="BC107" s="182"/>
      <c r="BD107" s="182"/>
      <c r="BE107" s="182"/>
      <c r="BF107" s="182"/>
      <c r="BG107" s="182"/>
      <c r="BH107" s="182"/>
    </row>
    <row r="108" spans="1:60" outlineLevel="2" x14ac:dyDescent="0.2">
      <c r="A108" s="171">
        <v>73</v>
      </c>
      <c r="B108" s="172" t="s">
        <v>322</v>
      </c>
      <c r="C108" s="195" t="s">
        <v>323</v>
      </c>
      <c r="D108" s="173" t="s">
        <v>156</v>
      </c>
      <c r="E108" s="174">
        <v>80</v>
      </c>
      <c r="F108" s="175"/>
      <c r="G108" s="176">
        <f t="shared" si="28"/>
        <v>0</v>
      </c>
      <c r="H108" s="177"/>
      <c r="I108" s="178">
        <f t="shared" si="29"/>
        <v>0</v>
      </c>
      <c r="J108" s="175"/>
      <c r="K108" s="176">
        <f t="shared" si="30"/>
        <v>0</v>
      </c>
      <c r="L108" s="176">
        <v>21</v>
      </c>
      <c r="M108" s="176">
        <f t="shared" si="31"/>
        <v>0</v>
      </c>
      <c r="N108" s="174">
        <v>1.14E-3</v>
      </c>
      <c r="O108" s="174">
        <f t="shared" si="32"/>
        <v>0.09</v>
      </c>
      <c r="P108" s="174">
        <v>0</v>
      </c>
      <c r="Q108" s="174">
        <f t="shared" si="33"/>
        <v>0</v>
      </c>
      <c r="R108" s="176" t="s">
        <v>193</v>
      </c>
      <c r="S108" s="176" t="s">
        <v>118</v>
      </c>
      <c r="T108" s="179" t="s">
        <v>118</v>
      </c>
      <c r="U108" s="159">
        <v>0</v>
      </c>
      <c r="V108" s="159">
        <f t="shared" si="34"/>
        <v>0</v>
      </c>
      <c r="W108" s="159"/>
      <c r="X108" s="159" t="s">
        <v>80</v>
      </c>
      <c r="Y108" s="159" t="s">
        <v>120</v>
      </c>
      <c r="Z108" s="180">
        <f t="shared" si="35"/>
        <v>0</v>
      </c>
      <c r="AA108" s="180">
        <f t="shared" si="36"/>
        <v>0</v>
      </c>
      <c r="AB108" s="180">
        <f t="shared" si="37"/>
        <v>0</v>
      </c>
      <c r="AC108" s="181">
        <f t="shared" si="38"/>
        <v>0.09</v>
      </c>
      <c r="AD108" s="181">
        <f t="shared" si="39"/>
        <v>0</v>
      </c>
      <c r="AE108" s="180">
        <f t="shared" si="40"/>
        <v>0</v>
      </c>
      <c r="AF108" s="180">
        <f t="shared" si="41"/>
        <v>0</v>
      </c>
      <c r="AG108" s="182" t="s">
        <v>194</v>
      </c>
      <c r="AH108" s="182"/>
      <c r="AI108" s="182"/>
      <c r="AJ108" s="182"/>
      <c r="AK108" s="182"/>
      <c r="AL108" s="182"/>
      <c r="AM108" s="182"/>
      <c r="AN108" s="182"/>
      <c r="AO108" s="182"/>
      <c r="AP108" s="182"/>
      <c r="AQ108" s="182"/>
      <c r="AR108" s="182"/>
      <c r="AS108" s="182"/>
      <c r="AT108" s="182"/>
      <c r="AU108" s="182"/>
      <c r="AV108" s="182"/>
      <c r="AW108" s="182"/>
      <c r="AX108" s="182"/>
      <c r="AY108" s="182"/>
      <c r="AZ108" s="182"/>
      <c r="BA108" s="182"/>
      <c r="BB108" s="182"/>
      <c r="BC108" s="182"/>
      <c r="BD108" s="182"/>
      <c r="BE108" s="182"/>
      <c r="BF108" s="182"/>
      <c r="BG108" s="182"/>
      <c r="BH108" s="182"/>
    </row>
    <row r="109" spans="1:60" outlineLevel="2" x14ac:dyDescent="0.2">
      <c r="A109" s="171">
        <v>75</v>
      </c>
      <c r="B109" s="172" t="s">
        <v>324</v>
      </c>
      <c r="C109" s="195" t="s">
        <v>325</v>
      </c>
      <c r="D109" s="173" t="s">
        <v>156</v>
      </c>
      <c r="E109" s="174">
        <v>34</v>
      </c>
      <c r="F109" s="175"/>
      <c r="G109" s="176">
        <f t="shared" si="28"/>
        <v>0</v>
      </c>
      <c r="H109" s="177"/>
      <c r="I109" s="178">
        <f t="shared" si="29"/>
        <v>0</v>
      </c>
      <c r="J109" s="175"/>
      <c r="K109" s="176">
        <f t="shared" si="30"/>
        <v>0</v>
      </c>
      <c r="L109" s="176">
        <v>21</v>
      </c>
      <c r="M109" s="176">
        <f t="shared" si="31"/>
        <v>0</v>
      </c>
      <c r="N109" s="174">
        <v>2.9999999999999997E-4</v>
      </c>
      <c r="O109" s="174">
        <f t="shared" si="32"/>
        <v>0.01</v>
      </c>
      <c r="P109" s="174">
        <v>0</v>
      </c>
      <c r="Q109" s="174">
        <f t="shared" si="33"/>
        <v>0</v>
      </c>
      <c r="R109" s="176" t="s">
        <v>193</v>
      </c>
      <c r="S109" s="176" t="s">
        <v>118</v>
      </c>
      <c r="T109" s="179" t="s">
        <v>118</v>
      </c>
      <c r="U109" s="159">
        <v>0</v>
      </c>
      <c r="V109" s="159">
        <f t="shared" si="34"/>
        <v>0</v>
      </c>
      <c r="W109" s="159"/>
      <c r="X109" s="159" t="s">
        <v>80</v>
      </c>
      <c r="Y109" s="159" t="s">
        <v>120</v>
      </c>
      <c r="Z109" s="180">
        <f t="shared" si="35"/>
        <v>0</v>
      </c>
      <c r="AA109" s="180">
        <f t="shared" si="36"/>
        <v>0</v>
      </c>
      <c r="AB109" s="180">
        <f t="shared" si="37"/>
        <v>0</v>
      </c>
      <c r="AC109" s="181">
        <f t="shared" si="38"/>
        <v>0.01</v>
      </c>
      <c r="AD109" s="181">
        <f t="shared" si="39"/>
        <v>0</v>
      </c>
      <c r="AE109" s="180">
        <f t="shared" si="40"/>
        <v>0</v>
      </c>
      <c r="AF109" s="180">
        <f t="shared" si="41"/>
        <v>0</v>
      </c>
      <c r="AG109" s="182" t="s">
        <v>194</v>
      </c>
      <c r="AH109" s="182"/>
      <c r="AI109" s="182"/>
      <c r="AJ109" s="182"/>
      <c r="AK109" s="182"/>
      <c r="AL109" s="182"/>
      <c r="AM109" s="182"/>
      <c r="AN109" s="182"/>
      <c r="AO109" s="182"/>
      <c r="AP109" s="182"/>
      <c r="AQ109" s="182"/>
      <c r="AR109" s="182"/>
      <c r="AS109" s="182"/>
      <c r="AT109" s="182"/>
      <c r="AU109" s="182"/>
      <c r="AV109" s="182"/>
      <c r="AW109" s="182"/>
      <c r="AX109" s="182"/>
      <c r="AY109" s="182"/>
      <c r="AZ109" s="182"/>
      <c r="BA109" s="182"/>
      <c r="BB109" s="182"/>
      <c r="BC109" s="182"/>
      <c r="BD109" s="182"/>
      <c r="BE109" s="182"/>
      <c r="BF109" s="182"/>
      <c r="BG109" s="182"/>
      <c r="BH109" s="182"/>
    </row>
    <row r="110" spans="1:60" outlineLevel="2" x14ac:dyDescent="0.2">
      <c r="A110" s="171">
        <v>77</v>
      </c>
      <c r="B110" s="172" t="s">
        <v>326</v>
      </c>
      <c r="C110" s="195" t="s">
        <v>327</v>
      </c>
      <c r="D110" s="173" t="s">
        <v>156</v>
      </c>
      <c r="E110" s="174">
        <v>370</v>
      </c>
      <c r="F110" s="175"/>
      <c r="G110" s="176">
        <f t="shared" si="28"/>
        <v>0</v>
      </c>
      <c r="H110" s="177"/>
      <c r="I110" s="178">
        <f t="shared" si="29"/>
        <v>0</v>
      </c>
      <c r="J110" s="175"/>
      <c r="K110" s="176">
        <f t="shared" si="30"/>
        <v>0</v>
      </c>
      <c r="L110" s="176">
        <v>21</v>
      </c>
      <c r="M110" s="176">
        <f t="shared" si="31"/>
        <v>0</v>
      </c>
      <c r="N110" s="174">
        <v>2.2000000000000001E-4</v>
      </c>
      <c r="O110" s="174">
        <f t="shared" si="32"/>
        <v>0.08</v>
      </c>
      <c r="P110" s="174">
        <v>0</v>
      </c>
      <c r="Q110" s="174">
        <f t="shared" si="33"/>
        <v>0</v>
      </c>
      <c r="R110" s="176" t="s">
        <v>193</v>
      </c>
      <c r="S110" s="176" t="s">
        <v>118</v>
      </c>
      <c r="T110" s="179" t="s">
        <v>118</v>
      </c>
      <c r="U110" s="159">
        <v>0</v>
      </c>
      <c r="V110" s="159">
        <f t="shared" si="34"/>
        <v>0</v>
      </c>
      <c r="W110" s="159"/>
      <c r="X110" s="159" t="s">
        <v>80</v>
      </c>
      <c r="Y110" s="159" t="s">
        <v>120</v>
      </c>
      <c r="Z110" s="180">
        <f t="shared" si="35"/>
        <v>0</v>
      </c>
      <c r="AA110" s="180">
        <f t="shared" si="36"/>
        <v>0</v>
      </c>
      <c r="AB110" s="180">
        <f t="shared" si="37"/>
        <v>0</v>
      </c>
      <c r="AC110" s="181">
        <f t="shared" si="38"/>
        <v>0.08</v>
      </c>
      <c r="AD110" s="181">
        <f t="shared" si="39"/>
        <v>0</v>
      </c>
      <c r="AE110" s="180">
        <f t="shared" si="40"/>
        <v>0</v>
      </c>
      <c r="AF110" s="180">
        <f t="shared" si="41"/>
        <v>0</v>
      </c>
      <c r="AG110" s="182" t="s">
        <v>194</v>
      </c>
      <c r="AH110" s="182"/>
      <c r="AI110" s="182"/>
      <c r="AJ110" s="182"/>
      <c r="AK110" s="182"/>
      <c r="AL110" s="182"/>
      <c r="AM110" s="182"/>
      <c r="AN110" s="182"/>
      <c r="AO110" s="182"/>
      <c r="AP110" s="182"/>
      <c r="AQ110" s="182"/>
      <c r="AR110" s="182"/>
      <c r="AS110" s="182"/>
      <c r="AT110" s="182"/>
      <c r="AU110" s="182"/>
      <c r="AV110" s="182"/>
      <c r="AW110" s="182"/>
      <c r="AX110" s="182"/>
      <c r="AY110" s="182"/>
      <c r="AZ110" s="182"/>
      <c r="BA110" s="182"/>
      <c r="BB110" s="182"/>
      <c r="BC110" s="182"/>
      <c r="BD110" s="182"/>
      <c r="BE110" s="182"/>
      <c r="BF110" s="182"/>
      <c r="BG110" s="182"/>
      <c r="BH110" s="182"/>
    </row>
    <row r="111" spans="1:60" outlineLevel="2" x14ac:dyDescent="0.2">
      <c r="A111" s="171">
        <v>79</v>
      </c>
      <c r="B111" s="172" t="s">
        <v>328</v>
      </c>
      <c r="C111" s="195" t="s">
        <v>329</v>
      </c>
      <c r="D111" s="173" t="s">
        <v>156</v>
      </c>
      <c r="E111" s="174">
        <v>50</v>
      </c>
      <c r="F111" s="175"/>
      <c r="G111" s="176">
        <f t="shared" si="28"/>
        <v>0</v>
      </c>
      <c r="H111" s="177"/>
      <c r="I111" s="178">
        <f t="shared" si="29"/>
        <v>0</v>
      </c>
      <c r="J111" s="175"/>
      <c r="K111" s="176">
        <f t="shared" si="30"/>
        <v>0</v>
      </c>
      <c r="L111" s="176">
        <v>21</v>
      </c>
      <c r="M111" s="176">
        <f t="shared" si="31"/>
        <v>0</v>
      </c>
      <c r="N111" s="174">
        <v>2.5999999999999998E-4</v>
      </c>
      <c r="O111" s="174">
        <f t="shared" si="32"/>
        <v>0.01</v>
      </c>
      <c r="P111" s="174">
        <v>0</v>
      </c>
      <c r="Q111" s="174">
        <f t="shared" si="33"/>
        <v>0</v>
      </c>
      <c r="R111" s="176" t="s">
        <v>193</v>
      </c>
      <c r="S111" s="176" t="s">
        <v>118</v>
      </c>
      <c r="T111" s="179" t="s">
        <v>118</v>
      </c>
      <c r="U111" s="159">
        <v>0</v>
      </c>
      <c r="V111" s="159">
        <f t="shared" si="34"/>
        <v>0</v>
      </c>
      <c r="W111" s="159"/>
      <c r="X111" s="159" t="s">
        <v>80</v>
      </c>
      <c r="Y111" s="159" t="s">
        <v>120</v>
      </c>
      <c r="Z111" s="180">
        <f t="shared" si="35"/>
        <v>0</v>
      </c>
      <c r="AA111" s="180">
        <f t="shared" si="36"/>
        <v>0</v>
      </c>
      <c r="AB111" s="180">
        <f t="shared" si="37"/>
        <v>0</v>
      </c>
      <c r="AC111" s="181">
        <f t="shared" si="38"/>
        <v>0.01</v>
      </c>
      <c r="AD111" s="181">
        <f t="shared" si="39"/>
        <v>0</v>
      </c>
      <c r="AE111" s="180">
        <f t="shared" si="40"/>
        <v>0</v>
      </c>
      <c r="AF111" s="180">
        <f t="shared" si="41"/>
        <v>0</v>
      </c>
      <c r="AG111" s="182" t="s">
        <v>194</v>
      </c>
      <c r="AH111" s="182"/>
      <c r="AI111" s="182"/>
      <c r="AJ111" s="182"/>
      <c r="AK111" s="182"/>
      <c r="AL111" s="182"/>
      <c r="AM111" s="182"/>
      <c r="AN111" s="182"/>
      <c r="AO111" s="182"/>
      <c r="AP111" s="182"/>
      <c r="AQ111" s="182"/>
      <c r="AR111" s="182"/>
      <c r="AS111" s="182"/>
      <c r="AT111" s="182"/>
      <c r="AU111" s="182"/>
      <c r="AV111" s="182"/>
      <c r="AW111" s="182"/>
      <c r="AX111" s="182"/>
      <c r="AY111" s="182"/>
      <c r="AZ111" s="182"/>
      <c r="BA111" s="182"/>
      <c r="BB111" s="182"/>
      <c r="BC111" s="182"/>
      <c r="BD111" s="182"/>
      <c r="BE111" s="182"/>
      <c r="BF111" s="182"/>
      <c r="BG111" s="182"/>
      <c r="BH111" s="182"/>
    </row>
    <row r="112" spans="1:60" outlineLevel="2" x14ac:dyDescent="0.2">
      <c r="A112" s="171">
        <v>81</v>
      </c>
      <c r="B112" s="172" t="s">
        <v>330</v>
      </c>
      <c r="C112" s="195" t="s">
        <v>331</v>
      </c>
      <c r="D112" s="173" t="s">
        <v>156</v>
      </c>
      <c r="E112" s="174">
        <v>140</v>
      </c>
      <c r="F112" s="175"/>
      <c r="G112" s="176">
        <f t="shared" si="28"/>
        <v>0</v>
      </c>
      <c r="H112" s="177"/>
      <c r="I112" s="178">
        <f t="shared" si="29"/>
        <v>0</v>
      </c>
      <c r="J112" s="175"/>
      <c r="K112" s="176">
        <f t="shared" si="30"/>
        <v>0</v>
      </c>
      <c r="L112" s="176">
        <v>21</v>
      </c>
      <c r="M112" s="176">
        <f t="shared" si="31"/>
        <v>0</v>
      </c>
      <c r="N112" s="174">
        <v>2.1000000000000001E-4</v>
      </c>
      <c r="O112" s="174">
        <f t="shared" si="32"/>
        <v>0.03</v>
      </c>
      <c r="P112" s="174">
        <v>0</v>
      </c>
      <c r="Q112" s="174">
        <f t="shared" si="33"/>
        <v>0</v>
      </c>
      <c r="R112" s="176" t="s">
        <v>193</v>
      </c>
      <c r="S112" s="176" t="s">
        <v>118</v>
      </c>
      <c r="T112" s="179" t="s">
        <v>118</v>
      </c>
      <c r="U112" s="159">
        <v>0</v>
      </c>
      <c r="V112" s="159">
        <f t="shared" si="34"/>
        <v>0</v>
      </c>
      <c r="W112" s="159"/>
      <c r="X112" s="159" t="s">
        <v>80</v>
      </c>
      <c r="Y112" s="159" t="s">
        <v>120</v>
      </c>
      <c r="Z112" s="180">
        <f t="shared" si="35"/>
        <v>0</v>
      </c>
      <c r="AA112" s="180">
        <f t="shared" si="36"/>
        <v>0</v>
      </c>
      <c r="AB112" s="180">
        <f t="shared" si="37"/>
        <v>0</v>
      </c>
      <c r="AC112" s="181">
        <f t="shared" si="38"/>
        <v>0.03</v>
      </c>
      <c r="AD112" s="181">
        <f t="shared" si="39"/>
        <v>0</v>
      </c>
      <c r="AE112" s="180">
        <f t="shared" si="40"/>
        <v>0</v>
      </c>
      <c r="AF112" s="180">
        <f t="shared" si="41"/>
        <v>0</v>
      </c>
      <c r="AG112" s="182" t="s">
        <v>194</v>
      </c>
      <c r="AH112" s="182"/>
      <c r="AI112" s="182"/>
      <c r="AJ112" s="182"/>
      <c r="AK112" s="182"/>
      <c r="AL112" s="182"/>
      <c r="AM112" s="182"/>
      <c r="AN112" s="182"/>
      <c r="AO112" s="182"/>
      <c r="AP112" s="182"/>
      <c r="AQ112" s="182"/>
      <c r="AR112" s="182"/>
      <c r="AS112" s="182"/>
      <c r="AT112" s="182"/>
      <c r="AU112" s="182"/>
      <c r="AV112" s="182"/>
      <c r="AW112" s="182"/>
      <c r="AX112" s="182"/>
      <c r="AY112" s="182"/>
      <c r="AZ112" s="182"/>
      <c r="BA112" s="182"/>
      <c r="BB112" s="182"/>
      <c r="BC112" s="182"/>
      <c r="BD112" s="182"/>
      <c r="BE112" s="182"/>
      <c r="BF112" s="182"/>
      <c r="BG112" s="182"/>
      <c r="BH112" s="182"/>
    </row>
    <row r="113" spans="1:60" outlineLevel="2" x14ac:dyDescent="0.2">
      <c r="A113" s="171">
        <v>83</v>
      </c>
      <c r="B113" s="172" t="s">
        <v>332</v>
      </c>
      <c r="C113" s="195" t="s">
        <v>333</v>
      </c>
      <c r="D113" s="173" t="s">
        <v>156</v>
      </c>
      <c r="E113" s="174">
        <v>230</v>
      </c>
      <c r="F113" s="175"/>
      <c r="G113" s="176">
        <f t="shared" si="28"/>
        <v>0</v>
      </c>
      <c r="H113" s="177"/>
      <c r="I113" s="178">
        <f t="shared" si="29"/>
        <v>0</v>
      </c>
      <c r="J113" s="175"/>
      <c r="K113" s="176">
        <f t="shared" si="30"/>
        <v>0</v>
      </c>
      <c r="L113" s="176">
        <v>21</v>
      </c>
      <c r="M113" s="176">
        <f t="shared" si="31"/>
        <v>0</v>
      </c>
      <c r="N113" s="174">
        <v>1.6000000000000001E-4</v>
      </c>
      <c r="O113" s="174">
        <f t="shared" si="32"/>
        <v>0.04</v>
      </c>
      <c r="P113" s="174">
        <v>0</v>
      </c>
      <c r="Q113" s="174">
        <f t="shared" si="33"/>
        <v>0</v>
      </c>
      <c r="R113" s="176" t="s">
        <v>193</v>
      </c>
      <c r="S113" s="176" t="s">
        <v>118</v>
      </c>
      <c r="T113" s="179" t="s">
        <v>118</v>
      </c>
      <c r="U113" s="159">
        <v>0</v>
      </c>
      <c r="V113" s="159">
        <f t="shared" si="34"/>
        <v>0</v>
      </c>
      <c r="W113" s="159"/>
      <c r="X113" s="159" t="s">
        <v>80</v>
      </c>
      <c r="Y113" s="159" t="s">
        <v>120</v>
      </c>
      <c r="Z113" s="180">
        <f t="shared" si="35"/>
        <v>0</v>
      </c>
      <c r="AA113" s="180">
        <f t="shared" si="36"/>
        <v>0</v>
      </c>
      <c r="AB113" s="180">
        <f t="shared" si="37"/>
        <v>0</v>
      </c>
      <c r="AC113" s="181">
        <f t="shared" si="38"/>
        <v>0.04</v>
      </c>
      <c r="AD113" s="181">
        <f t="shared" si="39"/>
        <v>0</v>
      </c>
      <c r="AE113" s="180">
        <f t="shared" si="40"/>
        <v>0</v>
      </c>
      <c r="AF113" s="180">
        <f t="shared" si="41"/>
        <v>0</v>
      </c>
      <c r="AG113" s="182" t="s">
        <v>194</v>
      </c>
      <c r="AH113" s="182"/>
      <c r="AI113" s="182"/>
      <c r="AJ113" s="182"/>
      <c r="AK113" s="182"/>
      <c r="AL113" s="182"/>
      <c r="AM113" s="182"/>
      <c r="AN113" s="182"/>
      <c r="AO113" s="182"/>
      <c r="AP113" s="182"/>
      <c r="AQ113" s="182"/>
      <c r="AR113" s="182"/>
      <c r="AS113" s="182"/>
      <c r="AT113" s="182"/>
      <c r="AU113" s="182"/>
      <c r="AV113" s="182"/>
      <c r="AW113" s="182"/>
      <c r="AX113" s="182"/>
      <c r="AY113" s="182"/>
      <c r="AZ113" s="182"/>
      <c r="BA113" s="182"/>
      <c r="BB113" s="182"/>
      <c r="BC113" s="182"/>
      <c r="BD113" s="182"/>
      <c r="BE113" s="182"/>
      <c r="BF113" s="182"/>
      <c r="BG113" s="182"/>
      <c r="BH113" s="182"/>
    </row>
    <row r="114" spans="1:60" ht="22.5" outlineLevel="2" x14ac:dyDescent="0.2">
      <c r="A114" s="171">
        <v>84</v>
      </c>
      <c r="B114" s="172" t="s">
        <v>334</v>
      </c>
      <c r="C114" s="195" t="s">
        <v>335</v>
      </c>
      <c r="D114" s="173" t="s">
        <v>156</v>
      </c>
      <c r="E114" s="174">
        <v>15</v>
      </c>
      <c r="F114" s="175"/>
      <c r="G114" s="176">
        <f t="shared" si="28"/>
        <v>0</v>
      </c>
      <c r="H114" s="177"/>
      <c r="I114" s="178">
        <f t="shared" si="29"/>
        <v>0</v>
      </c>
      <c r="J114" s="175"/>
      <c r="K114" s="176">
        <f t="shared" si="30"/>
        <v>0</v>
      </c>
      <c r="L114" s="176">
        <v>21</v>
      </c>
      <c r="M114" s="176">
        <f t="shared" si="31"/>
        <v>0</v>
      </c>
      <c r="N114" s="174">
        <v>1.6000000000000001E-4</v>
      </c>
      <c r="O114" s="174">
        <f t="shared" si="32"/>
        <v>0</v>
      </c>
      <c r="P114" s="174">
        <v>0</v>
      </c>
      <c r="Q114" s="174">
        <f t="shared" si="33"/>
        <v>0</v>
      </c>
      <c r="R114" s="176" t="s">
        <v>193</v>
      </c>
      <c r="S114" s="176" t="s">
        <v>118</v>
      </c>
      <c r="T114" s="179" t="s">
        <v>118</v>
      </c>
      <c r="U114" s="159">
        <v>0</v>
      </c>
      <c r="V114" s="159">
        <f t="shared" si="34"/>
        <v>0</v>
      </c>
      <c r="W114" s="159"/>
      <c r="X114" s="159" t="s">
        <v>80</v>
      </c>
      <c r="Y114" s="159" t="s">
        <v>120</v>
      </c>
      <c r="Z114" s="180">
        <f t="shared" si="35"/>
        <v>0</v>
      </c>
      <c r="AA114" s="180">
        <f t="shared" si="36"/>
        <v>0</v>
      </c>
      <c r="AB114" s="180">
        <f t="shared" si="37"/>
        <v>0</v>
      </c>
      <c r="AC114" s="181">
        <f t="shared" si="38"/>
        <v>0</v>
      </c>
      <c r="AD114" s="181">
        <f t="shared" si="39"/>
        <v>0</v>
      </c>
      <c r="AE114" s="180">
        <f t="shared" si="40"/>
        <v>0</v>
      </c>
      <c r="AF114" s="180">
        <f t="shared" si="41"/>
        <v>0</v>
      </c>
      <c r="AG114" s="182" t="s">
        <v>194</v>
      </c>
      <c r="AH114" s="182"/>
      <c r="AI114" s="182"/>
      <c r="AJ114" s="182"/>
      <c r="AK114" s="182"/>
      <c r="AL114" s="182"/>
      <c r="AM114" s="182"/>
      <c r="AN114" s="182"/>
      <c r="AO114" s="182"/>
      <c r="AP114" s="182"/>
      <c r="AQ114" s="182"/>
      <c r="AR114" s="182"/>
      <c r="AS114" s="182"/>
      <c r="AT114" s="182"/>
      <c r="AU114" s="182"/>
      <c r="AV114" s="182"/>
      <c r="AW114" s="182"/>
      <c r="AX114" s="182"/>
      <c r="AY114" s="182"/>
      <c r="AZ114" s="182"/>
      <c r="BA114" s="182"/>
      <c r="BB114" s="182"/>
      <c r="BC114" s="182"/>
      <c r="BD114" s="182"/>
      <c r="BE114" s="182"/>
      <c r="BF114" s="182"/>
      <c r="BG114" s="182"/>
      <c r="BH114" s="182"/>
    </row>
    <row r="115" spans="1:60" outlineLevel="2" x14ac:dyDescent="0.2">
      <c r="A115" s="171">
        <v>86</v>
      </c>
      <c r="B115" s="172" t="s">
        <v>336</v>
      </c>
      <c r="C115" s="195" t="s">
        <v>337</v>
      </c>
      <c r="D115" s="173" t="s">
        <v>156</v>
      </c>
      <c r="E115" s="174">
        <v>150</v>
      </c>
      <c r="F115" s="175"/>
      <c r="G115" s="176">
        <f t="shared" si="28"/>
        <v>0</v>
      </c>
      <c r="H115" s="177"/>
      <c r="I115" s="178">
        <f t="shared" si="29"/>
        <v>0</v>
      </c>
      <c r="J115" s="175"/>
      <c r="K115" s="176">
        <f t="shared" si="30"/>
        <v>0</v>
      </c>
      <c r="L115" s="176">
        <v>21</v>
      </c>
      <c r="M115" s="176">
        <f t="shared" si="31"/>
        <v>0</v>
      </c>
      <c r="N115" s="174">
        <v>4.0000000000000003E-5</v>
      </c>
      <c r="O115" s="174">
        <f t="shared" si="32"/>
        <v>0.01</v>
      </c>
      <c r="P115" s="174">
        <v>0</v>
      </c>
      <c r="Q115" s="174">
        <f t="shared" si="33"/>
        <v>0</v>
      </c>
      <c r="R115" s="176" t="s">
        <v>193</v>
      </c>
      <c r="S115" s="176" t="s">
        <v>118</v>
      </c>
      <c r="T115" s="179" t="s">
        <v>118</v>
      </c>
      <c r="U115" s="159">
        <v>0</v>
      </c>
      <c r="V115" s="159">
        <f t="shared" si="34"/>
        <v>0</v>
      </c>
      <c r="W115" s="159"/>
      <c r="X115" s="159" t="s">
        <v>80</v>
      </c>
      <c r="Y115" s="159" t="s">
        <v>120</v>
      </c>
      <c r="Z115" s="180">
        <f t="shared" si="35"/>
        <v>0</v>
      </c>
      <c r="AA115" s="180">
        <f t="shared" si="36"/>
        <v>0</v>
      </c>
      <c r="AB115" s="180">
        <f t="shared" si="37"/>
        <v>0</v>
      </c>
      <c r="AC115" s="181">
        <f t="shared" si="38"/>
        <v>0.01</v>
      </c>
      <c r="AD115" s="181">
        <f t="shared" si="39"/>
        <v>0</v>
      </c>
      <c r="AE115" s="180">
        <f t="shared" si="40"/>
        <v>0</v>
      </c>
      <c r="AF115" s="180">
        <f t="shared" si="41"/>
        <v>0</v>
      </c>
      <c r="AG115" s="182" t="s">
        <v>194</v>
      </c>
      <c r="AH115" s="182"/>
      <c r="AI115" s="182"/>
      <c r="AJ115" s="182"/>
      <c r="AK115" s="182"/>
      <c r="AL115" s="182"/>
      <c r="AM115" s="182"/>
      <c r="AN115" s="182"/>
      <c r="AO115" s="182"/>
      <c r="AP115" s="182"/>
      <c r="AQ115" s="182"/>
      <c r="AR115" s="182"/>
      <c r="AS115" s="182"/>
      <c r="AT115" s="182"/>
      <c r="AU115" s="182"/>
      <c r="AV115" s="182"/>
      <c r="AW115" s="182"/>
      <c r="AX115" s="182"/>
      <c r="AY115" s="182"/>
      <c r="AZ115" s="182"/>
      <c r="BA115" s="182"/>
      <c r="BB115" s="182"/>
      <c r="BC115" s="182"/>
      <c r="BD115" s="182"/>
      <c r="BE115" s="182"/>
      <c r="BF115" s="182"/>
      <c r="BG115" s="182"/>
      <c r="BH115" s="182"/>
    </row>
    <row r="116" spans="1:60" ht="22.5" outlineLevel="2" x14ac:dyDescent="0.2">
      <c r="A116" s="171">
        <v>92</v>
      </c>
      <c r="B116" s="172" t="s">
        <v>338</v>
      </c>
      <c r="C116" s="195" t="s">
        <v>339</v>
      </c>
      <c r="D116" s="173" t="s">
        <v>340</v>
      </c>
      <c r="E116" s="174">
        <v>5</v>
      </c>
      <c r="F116" s="175"/>
      <c r="G116" s="176">
        <f t="shared" si="28"/>
        <v>0</v>
      </c>
      <c r="H116" s="177"/>
      <c r="I116" s="178">
        <f t="shared" si="29"/>
        <v>0</v>
      </c>
      <c r="J116" s="175"/>
      <c r="K116" s="176">
        <f t="shared" si="30"/>
        <v>0</v>
      </c>
      <c r="L116" s="176">
        <v>21</v>
      </c>
      <c r="M116" s="176">
        <f t="shared" si="31"/>
        <v>0</v>
      </c>
      <c r="N116" s="174">
        <v>0</v>
      </c>
      <c r="O116" s="174">
        <f t="shared" si="32"/>
        <v>0</v>
      </c>
      <c r="P116" s="174">
        <v>0</v>
      </c>
      <c r="Q116" s="174">
        <f t="shared" si="33"/>
        <v>0</v>
      </c>
      <c r="R116" s="176" t="s">
        <v>193</v>
      </c>
      <c r="S116" s="176" t="s">
        <v>118</v>
      </c>
      <c r="T116" s="179" t="s">
        <v>118</v>
      </c>
      <c r="U116" s="159">
        <v>0</v>
      </c>
      <c r="V116" s="159">
        <f t="shared" si="34"/>
        <v>0</v>
      </c>
      <c r="W116" s="159"/>
      <c r="X116" s="159" t="s">
        <v>80</v>
      </c>
      <c r="Y116" s="159" t="s">
        <v>120</v>
      </c>
      <c r="Z116" s="180">
        <f t="shared" si="35"/>
        <v>0</v>
      </c>
      <c r="AA116" s="180">
        <f t="shared" si="36"/>
        <v>0</v>
      </c>
      <c r="AB116" s="180">
        <f t="shared" si="37"/>
        <v>0</v>
      </c>
      <c r="AC116" s="181">
        <f t="shared" si="38"/>
        <v>0</v>
      </c>
      <c r="AD116" s="181">
        <f t="shared" si="39"/>
        <v>0</v>
      </c>
      <c r="AE116" s="180">
        <f t="shared" si="40"/>
        <v>0</v>
      </c>
      <c r="AF116" s="180">
        <f t="shared" si="41"/>
        <v>0</v>
      </c>
      <c r="AG116" s="182" t="s">
        <v>194</v>
      </c>
      <c r="AH116" s="182"/>
      <c r="AI116" s="182"/>
      <c r="AJ116" s="182"/>
      <c r="AK116" s="182"/>
      <c r="AL116" s="182"/>
      <c r="AM116" s="182"/>
      <c r="AN116" s="182"/>
      <c r="AO116" s="182"/>
      <c r="AP116" s="182"/>
      <c r="AQ116" s="182"/>
      <c r="AR116" s="182"/>
      <c r="AS116" s="182"/>
      <c r="AT116" s="182"/>
      <c r="AU116" s="182"/>
      <c r="AV116" s="182"/>
      <c r="AW116" s="182"/>
      <c r="AX116" s="182"/>
      <c r="AY116" s="182"/>
      <c r="AZ116" s="182"/>
      <c r="BA116" s="182"/>
      <c r="BB116" s="182"/>
      <c r="BC116" s="182"/>
      <c r="BD116" s="182"/>
      <c r="BE116" s="182"/>
      <c r="BF116" s="182"/>
      <c r="BG116" s="182"/>
      <c r="BH116" s="182"/>
    </row>
    <row r="117" spans="1:60" outlineLevel="2" x14ac:dyDescent="0.2">
      <c r="A117" s="171">
        <v>93</v>
      </c>
      <c r="B117" s="172" t="s">
        <v>341</v>
      </c>
      <c r="C117" s="195" t="s">
        <v>342</v>
      </c>
      <c r="D117" s="173" t="s">
        <v>340</v>
      </c>
      <c r="E117" s="174">
        <v>6</v>
      </c>
      <c r="F117" s="175"/>
      <c r="G117" s="176">
        <f t="shared" si="28"/>
        <v>0</v>
      </c>
      <c r="H117" s="177"/>
      <c r="I117" s="178">
        <f t="shared" si="29"/>
        <v>0</v>
      </c>
      <c r="J117" s="175"/>
      <c r="K117" s="176">
        <f t="shared" si="30"/>
        <v>0</v>
      </c>
      <c r="L117" s="176">
        <v>21</v>
      </c>
      <c r="M117" s="176">
        <f t="shared" si="31"/>
        <v>0</v>
      </c>
      <c r="N117" s="174">
        <v>0</v>
      </c>
      <c r="O117" s="174">
        <f t="shared" si="32"/>
        <v>0</v>
      </c>
      <c r="P117" s="174">
        <v>0</v>
      </c>
      <c r="Q117" s="174">
        <f t="shared" si="33"/>
        <v>0</v>
      </c>
      <c r="R117" s="176" t="s">
        <v>193</v>
      </c>
      <c r="S117" s="176" t="s">
        <v>118</v>
      </c>
      <c r="T117" s="179" t="s">
        <v>118</v>
      </c>
      <c r="U117" s="159">
        <v>0</v>
      </c>
      <c r="V117" s="159">
        <f t="shared" si="34"/>
        <v>0</v>
      </c>
      <c r="W117" s="159"/>
      <c r="X117" s="159" t="s">
        <v>80</v>
      </c>
      <c r="Y117" s="159" t="s">
        <v>120</v>
      </c>
      <c r="Z117" s="180">
        <f t="shared" si="35"/>
        <v>0</v>
      </c>
      <c r="AA117" s="180">
        <f t="shared" si="36"/>
        <v>0</v>
      </c>
      <c r="AB117" s="180">
        <f t="shared" si="37"/>
        <v>0</v>
      </c>
      <c r="AC117" s="181">
        <f t="shared" si="38"/>
        <v>0</v>
      </c>
      <c r="AD117" s="181">
        <f t="shared" si="39"/>
        <v>0</v>
      </c>
      <c r="AE117" s="180">
        <f t="shared" si="40"/>
        <v>0</v>
      </c>
      <c r="AF117" s="180">
        <f t="shared" si="41"/>
        <v>0</v>
      </c>
      <c r="AG117" s="182" t="s">
        <v>194</v>
      </c>
      <c r="AH117" s="182"/>
      <c r="AI117" s="182"/>
      <c r="AJ117" s="182"/>
      <c r="AK117" s="182"/>
      <c r="AL117" s="182"/>
      <c r="AM117" s="182"/>
      <c r="AN117" s="182"/>
      <c r="AO117" s="182"/>
      <c r="AP117" s="182"/>
      <c r="AQ117" s="182"/>
      <c r="AR117" s="182"/>
      <c r="AS117" s="182"/>
      <c r="AT117" s="182"/>
      <c r="AU117" s="182"/>
      <c r="AV117" s="182"/>
      <c r="AW117" s="182"/>
      <c r="AX117" s="182"/>
      <c r="AY117" s="182"/>
      <c r="AZ117" s="182"/>
      <c r="BA117" s="182"/>
      <c r="BB117" s="182"/>
      <c r="BC117" s="182"/>
      <c r="BD117" s="182"/>
      <c r="BE117" s="182"/>
      <c r="BF117" s="182"/>
      <c r="BG117" s="182"/>
      <c r="BH117" s="182"/>
    </row>
    <row r="118" spans="1:60" outlineLevel="2" x14ac:dyDescent="0.2">
      <c r="A118" s="171">
        <v>94</v>
      </c>
      <c r="B118" s="172" t="s">
        <v>343</v>
      </c>
      <c r="C118" s="195" t="s">
        <v>344</v>
      </c>
      <c r="D118" s="173" t="s">
        <v>156</v>
      </c>
      <c r="E118" s="174">
        <v>10</v>
      </c>
      <c r="F118" s="175"/>
      <c r="G118" s="176">
        <f t="shared" si="28"/>
        <v>0</v>
      </c>
      <c r="H118" s="177"/>
      <c r="I118" s="178">
        <f t="shared" si="29"/>
        <v>0</v>
      </c>
      <c r="J118" s="175"/>
      <c r="K118" s="176">
        <f t="shared" si="30"/>
        <v>0</v>
      </c>
      <c r="L118" s="176">
        <v>21</v>
      </c>
      <c r="M118" s="176">
        <f t="shared" si="31"/>
        <v>0</v>
      </c>
      <c r="N118" s="174">
        <v>1.6299999999999999E-3</v>
      </c>
      <c r="O118" s="174">
        <f t="shared" si="32"/>
        <v>0.02</v>
      </c>
      <c r="P118" s="174">
        <v>0</v>
      </c>
      <c r="Q118" s="174">
        <f t="shared" si="33"/>
        <v>0</v>
      </c>
      <c r="R118" s="176" t="s">
        <v>193</v>
      </c>
      <c r="S118" s="176" t="s">
        <v>118</v>
      </c>
      <c r="T118" s="179" t="s">
        <v>118</v>
      </c>
      <c r="U118" s="159">
        <v>0</v>
      </c>
      <c r="V118" s="159">
        <f t="shared" si="34"/>
        <v>0</v>
      </c>
      <c r="W118" s="159"/>
      <c r="X118" s="159" t="s">
        <v>80</v>
      </c>
      <c r="Y118" s="159" t="s">
        <v>120</v>
      </c>
      <c r="Z118" s="180">
        <f t="shared" si="35"/>
        <v>0</v>
      </c>
      <c r="AA118" s="180">
        <f t="shared" si="36"/>
        <v>0</v>
      </c>
      <c r="AB118" s="180">
        <f t="shared" si="37"/>
        <v>0</v>
      </c>
      <c r="AC118" s="181">
        <f t="shared" si="38"/>
        <v>0.02</v>
      </c>
      <c r="AD118" s="181">
        <f t="shared" si="39"/>
        <v>0</v>
      </c>
      <c r="AE118" s="180">
        <f t="shared" si="40"/>
        <v>0</v>
      </c>
      <c r="AF118" s="180">
        <f t="shared" si="41"/>
        <v>0</v>
      </c>
      <c r="AG118" s="182" t="s">
        <v>194</v>
      </c>
      <c r="AH118" s="182"/>
      <c r="AI118" s="182"/>
      <c r="AJ118" s="182"/>
      <c r="AK118" s="182"/>
      <c r="AL118" s="182"/>
      <c r="AM118" s="182"/>
      <c r="AN118" s="182"/>
      <c r="AO118" s="182"/>
      <c r="AP118" s="182"/>
      <c r="AQ118" s="182"/>
      <c r="AR118" s="182"/>
      <c r="AS118" s="182"/>
      <c r="AT118" s="182"/>
      <c r="AU118" s="182"/>
      <c r="AV118" s="182"/>
      <c r="AW118" s="182"/>
      <c r="AX118" s="182"/>
      <c r="AY118" s="182"/>
      <c r="AZ118" s="182"/>
      <c r="BA118" s="182"/>
      <c r="BB118" s="182"/>
      <c r="BC118" s="182"/>
      <c r="BD118" s="182"/>
      <c r="BE118" s="182"/>
      <c r="BF118" s="182"/>
      <c r="BG118" s="182"/>
      <c r="BH118" s="182"/>
    </row>
    <row r="119" spans="1:60" outlineLevel="2" x14ac:dyDescent="0.2">
      <c r="A119" s="171">
        <v>96</v>
      </c>
      <c r="B119" s="172" t="s">
        <v>345</v>
      </c>
      <c r="C119" s="195" t="s">
        <v>346</v>
      </c>
      <c r="D119" s="173" t="s">
        <v>252</v>
      </c>
      <c r="E119" s="174">
        <v>10</v>
      </c>
      <c r="F119" s="175"/>
      <c r="G119" s="176">
        <f t="shared" si="28"/>
        <v>0</v>
      </c>
      <c r="H119" s="177"/>
      <c r="I119" s="178">
        <f t="shared" si="29"/>
        <v>0</v>
      </c>
      <c r="J119" s="175"/>
      <c r="K119" s="176">
        <f t="shared" si="30"/>
        <v>0</v>
      </c>
      <c r="L119" s="176">
        <v>21</v>
      </c>
      <c r="M119" s="176">
        <f t="shared" si="31"/>
        <v>0</v>
      </c>
      <c r="N119" s="174">
        <v>0</v>
      </c>
      <c r="O119" s="174">
        <f t="shared" si="32"/>
        <v>0</v>
      </c>
      <c r="P119" s="174">
        <v>0</v>
      </c>
      <c r="Q119" s="174">
        <f t="shared" si="33"/>
        <v>0</v>
      </c>
      <c r="R119" s="176"/>
      <c r="S119" s="176" t="s">
        <v>128</v>
      </c>
      <c r="T119" s="179" t="s">
        <v>216</v>
      </c>
      <c r="U119" s="159">
        <v>0</v>
      </c>
      <c r="V119" s="159">
        <f t="shared" si="34"/>
        <v>0</v>
      </c>
      <c r="W119" s="159"/>
      <c r="X119" s="159" t="s">
        <v>80</v>
      </c>
      <c r="Y119" s="159" t="s">
        <v>120</v>
      </c>
      <c r="Z119" s="180">
        <f t="shared" si="35"/>
        <v>0</v>
      </c>
      <c r="AA119" s="180">
        <f t="shared" si="36"/>
        <v>0</v>
      </c>
      <c r="AB119" s="180">
        <f t="shared" si="37"/>
        <v>0</v>
      </c>
      <c r="AC119" s="181">
        <f t="shared" si="38"/>
        <v>0</v>
      </c>
      <c r="AD119" s="181">
        <f t="shared" si="39"/>
        <v>0</v>
      </c>
      <c r="AE119" s="180">
        <f t="shared" si="40"/>
        <v>0</v>
      </c>
      <c r="AF119" s="180">
        <f t="shared" si="41"/>
        <v>0</v>
      </c>
      <c r="AG119" s="182" t="s">
        <v>194</v>
      </c>
      <c r="AH119" s="182"/>
      <c r="AI119" s="182"/>
      <c r="AJ119" s="182"/>
      <c r="AK119" s="182"/>
      <c r="AL119" s="182"/>
      <c r="AM119" s="182"/>
      <c r="AN119" s="182"/>
      <c r="AO119" s="182"/>
      <c r="AP119" s="182"/>
      <c r="AQ119" s="182"/>
      <c r="AR119" s="182"/>
      <c r="AS119" s="182"/>
      <c r="AT119" s="182"/>
      <c r="AU119" s="182"/>
      <c r="AV119" s="182"/>
      <c r="AW119" s="182"/>
      <c r="AX119" s="182"/>
      <c r="AY119" s="182"/>
      <c r="AZ119" s="182"/>
      <c r="BA119" s="182"/>
      <c r="BB119" s="182"/>
      <c r="BC119" s="182"/>
      <c r="BD119" s="182"/>
      <c r="BE119" s="182"/>
      <c r="BF119" s="182"/>
      <c r="BG119" s="182"/>
      <c r="BH119" s="182"/>
    </row>
    <row r="120" spans="1:60" outlineLevel="2" x14ac:dyDescent="0.2">
      <c r="A120" s="171">
        <v>97</v>
      </c>
      <c r="B120" s="172" t="s">
        <v>347</v>
      </c>
      <c r="C120" s="195" t="s">
        <v>348</v>
      </c>
      <c r="D120" s="173" t="s">
        <v>117</v>
      </c>
      <c r="E120" s="174">
        <v>10</v>
      </c>
      <c r="F120" s="175"/>
      <c r="G120" s="176">
        <f t="shared" ref="G120:G151" si="42">ROUND(E120*F120,2)</f>
        <v>0</v>
      </c>
      <c r="H120" s="177"/>
      <c r="I120" s="178">
        <f t="shared" ref="I120:I151" si="43">ROUND(E120*H120,2)</f>
        <v>0</v>
      </c>
      <c r="J120" s="175"/>
      <c r="K120" s="176">
        <f t="shared" ref="K120:K151" si="44">ROUND(E120*J120,2)</f>
        <v>0</v>
      </c>
      <c r="L120" s="176">
        <v>21</v>
      </c>
      <c r="M120" s="176">
        <f t="shared" ref="M120:M151" si="45">G120*(1+L120/100)</f>
        <v>0</v>
      </c>
      <c r="N120" s="174">
        <v>0</v>
      </c>
      <c r="O120" s="174">
        <f t="shared" ref="O120:O151" si="46">ROUND(E120*N120,2)</f>
        <v>0</v>
      </c>
      <c r="P120" s="174">
        <v>0</v>
      </c>
      <c r="Q120" s="174">
        <f t="shared" ref="Q120:Q151" si="47">ROUND(E120*P120,2)</f>
        <v>0</v>
      </c>
      <c r="R120" s="176"/>
      <c r="S120" s="176" t="s">
        <v>128</v>
      </c>
      <c r="T120" s="179" t="s">
        <v>216</v>
      </c>
      <c r="U120" s="159">
        <v>0</v>
      </c>
      <c r="V120" s="159">
        <f t="shared" ref="V120:V151" si="48">ROUND(E120*U120,2)</f>
        <v>0</v>
      </c>
      <c r="W120" s="159"/>
      <c r="X120" s="159" t="s">
        <v>80</v>
      </c>
      <c r="Y120" s="159" t="s">
        <v>120</v>
      </c>
      <c r="Z120" s="180">
        <f t="shared" ref="Z120:Z137" si="49">I120</f>
        <v>0</v>
      </c>
      <c r="AA120" s="180">
        <f t="shared" ref="AA120:AA137" si="50">K120</f>
        <v>0</v>
      </c>
      <c r="AB120" s="180">
        <f t="shared" ref="AB120:AB137" si="51">M120</f>
        <v>0</v>
      </c>
      <c r="AC120" s="181">
        <f t="shared" ref="AC120:AC137" si="52">O120</f>
        <v>0</v>
      </c>
      <c r="AD120" s="181">
        <f t="shared" ref="AD120:AD137" si="53">Q120</f>
        <v>0</v>
      </c>
      <c r="AE120" s="180">
        <f t="shared" ref="AE120:AE137" si="54">V120</f>
        <v>0</v>
      </c>
      <c r="AF120" s="180">
        <f t="shared" ref="AF120:AF137" si="55">G120</f>
        <v>0</v>
      </c>
      <c r="AG120" s="182" t="s">
        <v>194</v>
      </c>
      <c r="AH120" s="182"/>
      <c r="AI120" s="182"/>
      <c r="AJ120" s="182"/>
      <c r="AK120" s="182"/>
      <c r="AL120" s="182"/>
      <c r="AM120" s="182"/>
      <c r="AN120" s="182"/>
      <c r="AO120" s="182"/>
      <c r="AP120" s="182"/>
      <c r="AQ120" s="182"/>
      <c r="AR120" s="182"/>
      <c r="AS120" s="182"/>
      <c r="AT120" s="182"/>
      <c r="AU120" s="182"/>
      <c r="AV120" s="182"/>
      <c r="AW120" s="182"/>
      <c r="AX120" s="182"/>
      <c r="AY120" s="182"/>
      <c r="AZ120" s="182"/>
      <c r="BA120" s="182"/>
      <c r="BB120" s="182"/>
      <c r="BC120" s="182"/>
      <c r="BD120" s="182"/>
      <c r="BE120" s="182"/>
      <c r="BF120" s="182"/>
      <c r="BG120" s="182"/>
      <c r="BH120" s="182"/>
    </row>
    <row r="121" spans="1:60" outlineLevel="2" x14ac:dyDescent="0.2">
      <c r="A121" s="171">
        <v>98</v>
      </c>
      <c r="B121" s="172" t="s">
        <v>349</v>
      </c>
      <c r="C121" s="195" t="s">
        <v>350</v>
      </c>
      <c r="D121" s="173" t="s">
        <v>117</v>
      </c>
      <c r="E121" s="174">
        <v>4</v>
      </c>
      <c r="F121" s="175"/>
      <c r="G121" s="176">
        <f t="shared" si="42"/>
        <v>0</v>
      </c>
      <c r="H121" s="177"/>
      <c r="I121" s="178">
        <f t="shared" si="43"/>
        <v>0</v>
      </c>
      <c r="J121" s="175"/>
      <c r="K121" s="176">
        <f t="shared" si="44"/>
        <v>0</v>
      </c>
      <c r="L121" s="176">
        <v>21</v>
      </c>
      <c r="M121" s="176">
        <f t="shared" si="45"/>
        <v>0</v>
      </c>
      <c r="N121" s="174">
        <v>0</v>
      </c>
      <c r="O121" s="174">
        <f t="shared" si="46"/>
        <v>0</v>
      </c>
      <c r="P121" s="174">
        <v>0</v>
      </c>
      <c r="Q121" s="174">
        <f t="shared" si="47"/>
        <v>0</v>
      </c>
      <c r="R121" s="176"/>
      <c r="S121" s="176" t="s">
        <v>128</v>
      </c>
      <c r="T121" s="179" t="s">
        <v>129</v>
      </c>
      <c r="U121" s="159">
        <v>0</v>
      </c>
      <c r="V121" s="159">
        <f t="shared" si="48"/>
        <v>0</v>
      </c>
      <c r="W121" s="159"/>
      <c r="X121" s="159" t="s">
        <v>80</v>
      </c>
      <c r="Y121" s="159" t="s">
        <v>120</v>
      </c>
      <c r="Z121" s="180">
        <f t="shared" si="49"/>
        <v>0</v>
      </c>
      <c r="AA121" s="180">
        <f t="shared" si="50"/>
        <v>0</v>
      </c>
      <c r="AB121" s="180">
        <f t="shared" si="51"/>
        <v>0</v>
      </c>
      <c r="AC121" s="181">
        <f t="shared" si="52"/>
        <v>0</v>
      </c>
      <c r="AD121" s="181">
        <f t="shared" si="53"/>
        <v>0</v>
      </c>
      <c r="AE121" s="180">
        <f t="shared" si="54"/>
        <v>0</v>
      </c>
      <c r="AF121" s="180">
        <f t="shared" si="55"/>
        <v>0</v>
      </c>
      <c r="AG121" s="182" t="s">
        <v>194</v>
      </c>
      <c r="AH121" s="182"/>
      <c r="AI121" s="182"/>
      <c r="AJ121" s="182"/>
      <c r="AK121" s="182"/>
      <c r="AL121" s="182"/>
      <c r="AM121" s="182"/>
      <c r="AN121" s="182"/>
      <c r="AO121" s="182"/>
      <c r="AP121" s="182"/>
      <c r="AQ121" s="182"/>
      <c r="AR121" s="182"/>
      <c r="AS121" s="182"/>
      <c r="AT121" s="182"/>
      <c r="AU121" s="182"/>
      <c r="AV121" s="182"/>
      <c r="AW121" s="182"/>
      <c r="AX121" s="182"/>
      <c r="AY121" s="182"/>
      <c r="AZ121" s="182"/>
      <c r="BA121" s="182"/>
      <c r="BB121" s="182"/>
      <c r="BC121" s="182"/>
      <c r="BD121" s="182"/>
      <c r="BE121" s="182"/>
      <c r="BF121" s="182"/>
      <c r="BG121" s="182"/>
      <c r="BH121" s="182"/>
    </row>
    <row r="122" spans="1:60" outlineLevel="2" x14ac:dyDescent="0.2">
      <c r="A122" s="171">
        <v>99</v>
      </c>
      <c r="B122" s="172" t="s">
        <v>351</v>
      </c>
      <c r="C122" s="195" t="s">
        <v>352</v>
      </c>
      <c r="D122" s="173" t="s">
        <v>252</v>
      </c>
      <c r="E122" s="174">
        <v>2</v>
      </c>
      <c r="F122" s="175"/>
      <c r="G122" s="176">
        <f t="shared" si="42"/>
        <v>0</v>
      </c>
      <c r="H122" s="177"/>
      <c r="I122" s="178">
        <f t="shared" si="43"/>
        <v>0</v>
      </c>
      <c r="J122" s="175"/>
      <c r="K122" s="176">
        <f t="shared" si="44"/>
        <v>0</v>
      </c>
      <c r="L122" s="176">
        <v>21</v>
      </c>
      <c r="M122" s="176">
        <f t="shared" si="45"/>
        <v>0</v>
      </c>
      <c r="N122" s="174">
        <v>0</v>
      </c>
      <c r="O122" s="174">
        <f t="shared" si="46"/>
        <v>0</v>
      </c>
      <c r="P122" s="174">
        <v>0</v>
      </c>
      <c r="Q122" s="174">
        <f t="shared" si="47"/>
        <v>0</v>
      </c>
      <c r="R122" s="176"/>
      <c r="S122" s="176" t="s">
        <v>128</v>
      </c>
      <c r="T122" s="179" t="s">
        <v>216</v>
      </c>
      <c r="U122" s="159">
        <v>0</v>
      </c>
      <c r="V122" s="159">
        <f t="shared" si="48"/>
        <v>0</v>
      </c>
      <c r="W122" s="159"/>
      <c r="X122" s="159" t="s">
        <v>80</v>
      </c>
      <c r="Y122" s="159" t="s">
        <v>120</v>
      </c>
      <c r="Z122" s="180">
        <f t="shared" si="49"/>
        <v>0</v>
      </c>
      <c r="AA122" s="180">
        <f t="shared" si="50"/>
        <v>0</v>
      </c>
      <c r="AB122" s="180">
        <f t="shared" si="51"/>
        <v>0</v>
      </c>
      <c r="AC122" s="181">
        <f t="shared" si="52"/>
        <v>0</v>
      </c>
      <c r="AD122" s="181">
        <f t="shared" si="53"/>
        <v>0</v>
      </c>
      <c r="AE122" s="180">
        <f t="shared" si="54"/>
        <v>0</v>
      </c>
      <c r="AF122" s="180">
        <f t="shared" si="55"/>
        <v>0</v>
      </c>
      <c r="AG122" s="182" t="s">
        <v>194</v>
      </c>
      <c r="AH122" s="182"/>
      <c r="AI122" s="182"/>
      <c r="AJ122" s="182"/>
      <c r="AK122" s="182"/>
      <c r="AL122" s="182"/>
      <c r="AM122" s="182"/>
      <c r="AN122" s="182"/>
      <c r="AO122" s="182"/>
      <c r="AP122" s="182"/>
      <c r="AQ122" s="182"/>
      <c r="AR122" s="182"/>
      <c r="AS122" s="182"/>
      <c r="AT122" s="182"/>
      <c r="AU122" s="182"/>
      <c r="AV122" s="182"/>
      <c r="AW122" s="182"/>
      <c r="AX122" s="182"/>
      <c r="AY122" s="182"/>
      <c r="AZ122" s="182"/>
      <c r="BA122" s="182"/>
      <c r="BB122" s="182"/>
      <c r="BC122" s="182"/>
      <c r="BD122" s="182"/>
      <c r="BE122" s="182"/>
      <c r="BF122" s="182"/>
      <c r="BG122" s="182"/>
      <c r="BH122" s="182"/>
    </row>
    <row r="123" spans="1:60" outlineLevel="2" x14ac:dyDescent="0.2">
      <c r="A123" s="171">
        <v>100</v>
      </c>
      <c r="B123" s="172" t="s">
        <v>353</v>
      </c>
      <c r="C123" s="195" t="s">
        <v>354</v>
      </c>
      <c r="D123" s="173" t="s">
        <v>252</v>
      </c>
      <c r="E123" s="174">
        <v>4</v>
      </c>
      <c r="F123" s="175"/>
      <c r="G123" s="176">
        <f t="shared" si="42"/>
        <v>0</v>
      </c>
      <c r="H123" s="177"/>
      <c r="I123" s="178">
        <f t="shared" si="43"/>
        <v>0</v>
      </c>
      <c r="J123" s="175"/>
      <c r="K123" s="176">
        <f t="shared" si="44"/>
        <v>0</v>
      </c>
      <c r="L123" s="176">
        <v>21</v>
      </c>
      <c r="M123" s="176">
        <f t="shared" si="45"/>
        <v>0</v>
      </c>
      <c r="N123" s="174">
        <v>0</v>
      </c>
      <c r="O123" s="174">
        <f t="shared" si="46"/>
        <v>0</v>
      </c>
      <c r="P123" s="174">
        <v>0</v>
      </c>
      <c r="Q123" s="174">
        <f t="shared" si="47"/>
        <v>0</v>
      </c>
      <c r="R123" s="176"/>
      <c r="S123" s="176" t="s">
        <v>128</v>
      </c>
      <c r="T123" s="179" t="s">
        <v>216</v>
      </c>
      <c r="U123" s="159">
        <v>0</v>
      </c>
      <c r="V123" s="159">
        <f t="shared" si="48"/>
        <v>0</v>
      </c>
      <c r="W123" s="159"/>
      <c r="X123" s="159" t="s">
        <v>80</v>
      </c>
      <c r="Y123" s="159" t="s">
        <v>120</v>
      </c>
      <c r="Z123" s="180">
        <f t="shared" si="49"/>
        <v>0</v>
      </c>
      <c r="AA123" s="180">
        <f t="shared" si="50"/>
        <v>0</v>
      </c>
      <c r="AB123" s="180">
        <f t="shared" si="51"/>
        <v>0</v>
      </c>
      <c r="AC123" s="181">
        <f t="shared" si="52"/>
        <v>0</v>
      </c>
      <c r="AD123" s="181">
        <f t="shared" si="53"/>
        <v>0</v>
      </c>
      <c r="AE123" s="180">
        <f t="shared" si="54"/>
        <v>0</v>
      </c>
      <c r="AF123" s="180">
        <f t="shared" si="55"/>
        <v>0</v>
      </c>
      <c r="AG123" s="182" t="s">
        <v>194</v>
      </c>
      <c r="AH123" s="182"/>
      <c r="AI123" s="182"/>
      <c r="AJ123" s="182"/>
      <c r="AK123" s="182"/>
      <c r="AL123" s="182"/>
      <c r="AM123" s="182"/>
      <c r="AN123" s="182"/>
      <c r="AO123" s="182"/>
      <c r="AP123" s="182"/>
      <c r="AQ123" s="182"/>
      <c r="AR123" s="182"/>
      <c r="AS123" s="182"/>
      <c r="AT123" s="182"/>
      <c r="AU123" s="182"/>
      <c r="AV123" s="182"/>
      <c r="AW123" s="182"/>
      <c r="AX123" s="182"/>
      <c r="AY123" s="182"/>
      <c r="AZ123" s="182"/>
      <c r="BA123" s="182"/>
      <c r="BB123" s="182"/>
      <c r="BC123" s="182"/>
      <c r="BD123" s="182"/>
      <c r="BE123" s="182"/>
      <c r="BF123" s="182"/>
      <c r="BG123" s="182"/>
      <c r="BH123" s="182"/>
    </row>
    <row r="124" spans="1:60" outlineLevel="2" x14ac:dyDescent="0.2">
      <c r="A124" s="171">
        <v>101</v>
      </c>
      <c r="B124" s="172" t="s">
        <v>355</v>
      </c>
      <c r="C124" s="195" t="s">
        <v>356</v>
      </c>
      <c r="D124" s="173" t="s">
        <v>117</v>
      </c>
      <c r="E124" s="174">
        <v>7</v>
      </c>
      <c r="F124" s="175"/>
      <c r="G124" s="176">
        <f t="shared" si="42"/>
        <v>0</v>
      </c>
      <c r="H124" s="177"/>
      <c r="I124" s="178">
        <f t="shared" si="43"/>
        <v>0</v>
      </c>
      <c r="J124" s="175"/>
      <c r="K124" s="176">
        <f t="shared" si="44"/>
        <v>0</v>
      </c>
      <c r="L124" s="176">
        <v>21</v>
      </c>
      <c r="M124" s="176">
        <f t="shared" si="45"/>
        <v>0</v>
      </c>
      <c r="N124" s="174">
        <v>8.0000000000000007E-5</v>
      </c>
      <c r="O124" s="174">
        <f t="shared" si="46"/>
        <v>0</v>
      </c>
      <c r="P124" s="174">
        <v>0</v>
      </c>
      <c r="Q124" s="174">
        <f t="shared" si="47"/>
        <v>0</v>
      </c>
      <c r="R124" s="176"/>
      <c r="S124" s="176" t="s">
        <v>128</v>
      </c>
      <c r="T124" s="179" t="s">
        <v>216</v>
      </c>
      <c r="U124" s="159">
        <v>0</v>
      </c>
      <c r="V124" s="159">
        <f t="shared" si="48"/>
        <v>0</v>
      </c>
      <c r="W124" s="159"/>
      <c r="X124" s="159" t="s">
        <v>80</v>
      </c>
      <c r="Y124" s="159" t="s">
        <v>120</v>
      </c>
      <c r="Z124" s="180">
        <f t="shared" si="49"/>
        <v>0</v>
      </c>
      <c r="AA124" s="180">
        <f t="shared" si="50"/>
        <v>0</v>
      </c>
      <c r="AB124" s="180">
        <f t="shared" si="51"/>
        <v>0</v>
      </c>
      <c r="AC124" s="181">
        <f t="shared" si="52"/>
        <v>0</v>
      </c>
      <c r="AD124" s="181">
        <f t="shared" si="53"/>
        <v>0</v>
      </c>
      <c r="AE124" s="180">
        <f t="shared" si="54"/>
        <v>0</v>
      </c>
      <c r="AF124" s="180">
        <f t="shared" si="55"/>
        <v>0</v>
      </c>
      <c r="AG124" s="182" t="s">
        <v>194</v>
      </c>
      <c r="AH124" s="182"/>
      <c r="AI124" s="182"/>
      <c r="AJ124" s="182"/>
      <c r="AK124" s="182"/>
      <c r="AL124" s="182"/>
      <c r="AM124" s="182"/>
      <c r="AN124" s="182"/>
      <c r="AO124" s="182"/>
      <c r="AP124" s="182"/>
      <c r="AQ124" s="182"/>
      <c r="AR124" s="182"/>
      <c r="AS124" s="182"/>
      <c r="AT124" s="182"/>
      <c r="AU124" s="182"/>
      <c r="AV124" s="182"/>
      <c r="AW124" s="182"/>
      <c r="AX124" s="182"/>
      <c r="AY124" s="182"/>
      <c r="AZ124" s="182"/>
      <c r="BA124" s="182"/>
      <c r="BB124" s="182"/>
      <c r="BC124" s="182"/>
      <c r="BD124" s="182"/>
      <c r="BE124" s="182"/>
      <c r="BF124" s="182"/>
      <c r="BG124" s="182"/>
      <c r="BH124" s="182"/>
    </row>
    <row r="125" spans="1:60" outlineLevel="2" x14ac:dyDescent="0.2">
      <c r="A125" s="171">
        <v>102</v>
      </c>
      <c r="B125" s="172" t="s">
        <v>357</v>
      </c>
      <c r="C125" s="195" t="s">
        <v>358</v>
      </c>
      <c r="D125" s="173" t="s">
        <v>117</v>
      </c>
      <c r="E125" s="174">
        <v>7</v>
      </c>
      <c r="F125" s="175"/>
      <c r="G125" s="176">
        <f t="shared" si="42"/>
        <v>0</v>
      </c>
      <c r="H125" s="177"/>
      <c r="I125" s="178">
        <f t="shared" si="43"/>
        <v>0</v>
      </c>
      <c r="J125" s="175"/>
      <c r="K125" s="176">
        <f t="shared" si="44"/>
        <v>0</v>
      </c>
      <c r="L125" s="176">
        <v>21</v>
      </c>
      <c r="M125" s="176">
        <f t="shared" si="45"/>
        <v>0</v>
      </c>
      <c r="N125" s="174">
        <v>0</v>
      </c>
      <c r="O125" s="174">
        <f t="shared" si="46"/>
        <v>0</v>
      </c>
      <c r="P125" s="174">
        <v>0</v>
      </c>
      <c r="Q125" s="174">
        <f t="shared" si="47"/>
        <v>0</v>
      </c>
      <c r="R125" s="176"/>
      <c r="S125" s="176" t="s">
        <v>128</v>
      </c>
      <c r="T125" s="179" t="s">
        <v>216</v>
      </c>
      <c r="U125" s="159">
        <v>0</v>
      </c>
      <c r="V125" s="159">
        <f t="shared" si="48"/>
        <v>0</v>
      </c>
      <c r="W125" s="159"/>
      <c r="X125" s="159" t="s">
        <v>80</v>
      </c>
      <c r="Y125" s="159" t="s">
        <v>120</v>
      </c>
      <c r="Z125" s="180">
        <f t="shared" si="49"/>
        <v>0</v>
      </c>
      <c r="AA125" s="180">
        <f t="shared" si="50"/>
        <v>0</v>
      </c>
      <c r="AB125" s="180">
        <f t="shared" si="51"/>
        <v>0</v>
      </c>
      <c r="AC125" s="181">
        <f t="shared" si="52"/>
        <v>0</v>
      </c>
      <c r="AD125" s="181">
        <f t="shared" si="53"/>
        <v>0</v>
      </c>
      <c r="AE125" s="180">
        <f t="shared" si="54"/>
        <v>0</v>
      </c>
      <c r="AF125" s="180">
        <f t="shared" si="55"/>
        <v>0</v>
      </c>
      <c r="AG125" s="182" t="s">
        <v>194</v>
      </c>
      <c r="AH125" s="182"/>
      <c r="AI125" s="182"/>
      <c r="AJ125" s="182"/>
      <c r="AK125" s="182"/>
      <c r="AL125" s="182"/>
      <c r="AM125" s="182"/>
      <c r="AN125" s="182"/>
      <c r="AO125" s="182"/>
      <c r="AP125" s="182"/>
      <c r="AQ125" s="182"/>
      <c r="AR125" s="182"/>
      <c r="AS125" s="182"/>
      <c r="AT125" s="182"/>
      <c r="AU125" s="182"/>
      <c r="AV125" s="182"/>
      <c r="AW125" s="182"/>
      <c r="AX125" s="182"/>
      <c r="AY125" s="182"/>
      <c r="AZ125" s="182"/>
      <c r="BA125" s="182"/>
      <c r="BB125" s="182"/>
      <c r="BC125" s="182"/>
      <c r="BD125" s="182"/>
      <c r="BE125" s="182"/>
      <c r="BF125" s="182"/>
      <c r="BG125" s="182"/>
      <c r="BH125" s="182"/>
    </row>
    <row r="126" spans="1:60" outlineLevel="2" x14ac:dyDescent="0.2">
      <c r="A126" s="171">
        <v>104</v>
      </c>
      <c r="B126" s="172" t="s">
        <v>359</v>
      </c>
      <c r="C126" s="195" t="s">
        <v>360</v>
      </c>
      <c r="D126" s="173" t="s">
        <v>117</v>
      </c>
      <c r="E126" s="174">
        <v>3</v>
      </c>
      <c r="F126" s="175"/>
      <c r="G126" s="176">
        <f t="shared" si="42"/>
        <v>0</v>
      </c>
      <c r="H126" s="177"/>
      <c r="I126" s="178">
        <f t="shared" si="43"/>
        <v>0</v>
      </c>
      <c r="J126" s="175"/>
      <c r="K126" s="176">
        <f t="shared" si="44"/>
        <v>0</v>
      </c>
      <c r="L126" s="176">
        <v>21</v>
      </c>
      <c r="M126" s="176">
        <f t="shared" si="45"/>
        <v>0</v>
      </c>
      <c r="N126" s="174">
        <v>5.0000000000000002E-5</v>
      </c>
      <c r="O126" s="174">
        <f t="shared" si="46"/>
        <v>0</v>
      </c>
      <c r="P126" s="174">
        <v>0</v>
      </c>
      <c r="Q126" s="174">
        <f t="shared" si="47"/>
        <v>0</v>
      </c>
      <c r="R126" s="176"/>
      <c r="S126" s="176" t="s">
        <v>128</v>
      </c>
      <c r="T126" s="179" t="s">
        <v>118</v>
      </c>
      <c r="U126" s="159">
        <v>0</v>
      </c>
      <c r="V126" s="159">
        <f t="shared" si="48"/>
        <v>0</v>
      </c>
      <c r="W126" s="159"/>
      <c r="X126" s="159" t="s">
        <v>80</v>
      </c>
      <c r="Y126" s="159" t="s">
        <v>120</v>
      </c>
      <c r="Z126" s="180">
        <f t="shared" si="49"/>
        <v>0</v>
      </c>
      <c r="AA126" s="180">
        <f t="shared" si="50"/>
        <v>0</v>
      </c>
      <c r="AB126" s="180">
        <f t="shared" si="51"/>
        <v>0</v>
      </c>
      <c r="AC126" s="181">
        <f t="shared" si="52"/>
        <v>0</v>
      </c>
      <c r="AD126" s="181">
        <f t="shared" si="53"/>
        <v>0</v>
      </c>
      <c r="AE126" s="180">
        <f t="shared" si="54"/>
        <v>0</v>
      </c>
      <c r="AF126" s="180">
        <f t="shared" si="55"/>
        <v>0</v>
      </c>
      <c r="AG126" s="182" t="s">
        <v>194</v>
      </c>
      <c r="AH126" s="182"/>
      <c r="AI126" s="182"/>
      <c r="AJ126" s="182"/>
      <c r="AK126" s="182"/>
      <c r="AL126" s="182"/>
      <c r="AM126" s="182"/>
      <c r="AN126" s="182"/>
      <c r="AO126" s="182"/>
      <c r="AP126" s="182"/>
      <c r="AQ126" s="182"/>
      <c r="AR126" s="182"/>
      <c r="AS126" s="182"/>
      <c r="AT126" s="182"/>
      <c r="AU126" s="182"/>
      <c r="AV126" s="182"/>
      <c r="AW126" s="182"/>
      <c r="AX126" s="182"/>
      <c r="AY126" s="182"/>
      <c r="AZ126" s="182"/>
      <c r="BA126" s="182"/>
      <c r="BB126" s="182"/>
      <c r="BC126" s="182"/>
      <c r="BD126" s="182"/>
      <c r="BE126" s="182"/>
      <c r="BF126" s="182"/>
      <c r="BG126" s="182"/>
      <c r="BH126" s="182"/>
    </row>
    <row r="127" spans="1:60" outlineLevel="2" x14ac:dyDescent="0.2">
      <c r="A127" s="171">
        <v>106</v>
      </c>
      <c r="B127" s="172" t="s">
        <v>361</v>
      </c>
      <c r="C127" s="195" t="s">
        <v>362</v>
      </c>
      <c r="D127" s="173" t="s">
        <v>156</v>
      </c>
      <c r="E127" s="174">
        <v>22</v>
      </c>
      <c r="F127" s="175"/>
      <c r="G127" s="176">
        <f t="shared" si="42"/>
        <v>0</v>
      </c>
      <c r="H127" s="177"/>
      <c r="I127" s="178">
        <f t="shared" si="43"/>
        <v>0</v>
      </c>
      <c r="J127" s="175"/>
      <c r="K127" s="176">
        <f t="shared" si="44"/>
        <v>0</v>
      </c>
      <c r="L127" s="176">
        <v>21</v>
      </c>
      <c r="M127" s="176">
        <f t="shared" si="45"/>
        <v>0</v>
      </c>
      <c r="N127" s="174">
        <v>2.3000000000000001E-4</v>
      </c>
      <c r="O127" s="174">
        <f t="shared" si="46"/>
        <v>0.01</v>
      </c>
      <c r="P127" s="174">
        <v>0</v>
      </c>
      <c r="Q127" s="174">
        <f t="shared" si="47"/>
        <v>0</v>
      </c>
      <c r="R127" s="176" t="s">
        <v>193</v>
      </c>
      <c r="S127" s="176" t="s">
        <v>118</v>
      </c>
      <c r="T127" s="179" t="s">
        <v>118</v>
      </c>
      <c r="U127" s="159">
        <v>0</v>
      </c>
      <c r="V127" s="159">
        <f t="shared" si="48"/>
        <v>0</v>
      </c>
      <c r="W127" s="159"/>
      <c r="X127" s="159" t="s">
        <v>80</v>
      </c>
      <c r="Y127" s="159" t="s">
        <v>120</v>
      </c>
      <c r="Z127" s="180">
        <f t="shared" si="49"/>
        <v>0</v>
      </c>
      <c r="AA127" s="180">
        <f t="shared" si="50"/>
        <v>0</v>
      </c>
      <c r="AB127" s="180">
        <f t="shared" si="51"/>
        <v>0</v>
      </c>
      <c r="AC127" s="181">
        <f t="shared" si="52"/>
        <v>0.01</v>
      </c>
      <c r="AD127" s="181">
        <f t="shared" si="53"/>
        <v>0</v>
      </c>
      <c r="AE127" s="180">
        <f t="shared" si="54"/>
        <v>0</v>
      </c>
      <c r="AF127" s="180">
        <f t="shared" si="55"/>
        <v>0</v>
      </c>
      <c r="AG127" s="182" t="s">
        <v>194</v>
      </c>
      <c r="AH127" s="182"/>
      <c r="AI127" s="182"/>
      <c r="AJ127" s="182"/>
      <c r="AK127" s="182"/>
      <c r="AL127" s="182"/>
      <c r="AM127" s="182"/>
      <c r="AN127" s="182"/>
      <c r="AO127" s="182"/>
      <c r="AP127" s="182"/>
      <c r="AQ127" s="182"/>
      <c r="AR127" s="182"/>
      <c r="AS127" s="182"/>
      <c r="AT127" s="182"/>
      <c r="AU127" s="182"/>
      <c r="AV127" s="182"/>
      <c r="AW127" s="182"/>
      <c r="AX127" s="182"/>
      <c r="AY127" s="182"/>
      <c r="AZ127" s="182"/>
      <c r="BA127" s="182"/>
      <c r="BB127" s="182"/>
      <c r="BC127" s="182"/>
      <c r="BD127" s="182"/>
      <c r="BE127" s="182"/>
      <c r="BF127" s="182"/>
      <c r="BG127" s="182"/>
      <c r="BH127" s="182"/>
    </row>
    <row r="128" spans="1:60" outlineLevel="2" x14ac:dyDescent="0.2">
      <c r="A128" s="171">
        <v>108</v>
      </c>
      <c r="B128" s="172" t="s">
        <v>363</v>
      </c>
      <c r="C128" s="195" t="s">
        <v>364</v>
      </c>
      <c r="D128" s="173" t="s">
        <v>156</v>
      </c>
      <c r="E128" s="174">
        <v>18</v>
      </c>
      <c r="F128" s="175"/>
      <c r="G128" s="176">
        <f t="shared" si="42"/>
        <v>0</v>
      </c>
      <c r="H128" s="177"/>
      <c r="I128" s="178">
        <f t="shared" si="43"/>
        <v>0</v>
      </c>
      <c r="J128" s="175"/>
      <c r="K128" s="176">
        <f t="shared" si="44"/>
        <v>0</v>
      </c>
      <c r="L128" s="176">
        <v>21</v>
      </c>
      <c r="M128" s="176">
        <f t="shared" si="45"/>
        <v>0</v>
      </c>
      <c r="N128" s="174">
        <v>5.2999999999999998E-4</v>
      </c>
      <c r="O128" s="174">
        <f t="shared" si="46"/>
        <v>0.01</v>
      </c>
      <c r="P128" s="174">
        <v>0</v>
      </c>
      <c r="Q128" s="174">
        <f t="shared" si="47"/>
        <v>0</v>
      </c>
      <c r="R128" s="176" t="s">
        <v>193</v>
      </c>
      <c r="S128" s="176" t="s">
        <v>118</v>
      </c>
      <c r="T128" s="179" t="s">
        <v>118</v>
      </c>
      <c r="U128" s="159">
        <v>0</v>
      </c>
      <c r="V128" s="159">
        <f t="shared" si="48"/>
        <v>0</v>
      </c>
      <c r="W128" s="159"/>
      <c r="X128" s="159" t="s">
        <v>80</v>
      </c>
      <c r="Y128" s="159" t="s">
        <v>120</v>
      </c>
      <c r="Z128" s="180">
        <f t="shared" si="49"/>
        <v>0</v>
      </c>
      <c r="AA128" s="180">
        <f t="shared" si="50"/>
        <v>0</v>
      </c>
      <c r="AB128" s="180">
        <f t="shared" si="51"/>
        <v>0</v>
      </c>
      <c r="AC128" s="181">
        <f t="shared" si="52"/>
        <v>0.01</v>
      </c>
      <c r="AD128" s="181">
        <f t="shared" si="53"/>
        <v>0</v>
      </c>
      <c r="AE128" s="180">
        <f t="shared" si="54"/>
        <v>0</v>
      </c>
      <c r="AF128" s="180">
        <f t="shared" si="55"/>
        <v>0</v>
      </c>
      <c r="AG128" s="182" t="s">
        <v>194</v>
      </c>
      <c r="AH128" s="182"/>
      <c r="AI128" s="182"/>
      <c r="AJ128" s="182"/>
      <c r="AK128" s="182"/>
      <c r="AL128" s="182"/>
      <c r="AM128" s="182"/>
      <c r="AN128" s="182"/>
      <c r="AO128" s="182"/>
      <c r="AP128" s="182"/>
      <c r="AQ128" s="182"/>
      <c r="AR128" s="182"/>
      <c r="AS128" s="182"/>
      <c r="AT128" s="182"/>
      <c r="AU128" s="182"/>
      <c r="AV128" s="182"/>
      <c r="AW128" s="182"/>
      <c r="AX128" s="182"/>
      <c r="AY128" s="182"/>
      <c r="AZ128" s="182"/>
      <c r="BA128" s="182"/>
      <c r="BB128" s="182"/>
      <c r="BC128" s="182"/>
      <c r="BD128" s="182"/>
      <c r="BE128" s="182"/>
      <c r="BF128" s="182"/>
      <c r="BG128" s="182"/>
      <c r="BH128" s="182"/>
    </row>
    <row r="129" spans="1:60" outlineLevel="2" x14ac:dyDescent="0.2">
      <c r="A129" s="171">
        <v>110</v>
      </c>
      <c r="B129" s="172" t="s">
        <v>365</v>
      </c>
      <c r="C129" s="195" t="s">
        <v>366</v>
      </c>
      <c r="D129" s="173" t="s">
        <v>117</v>
      </c>
      <c r="E129" s="174">
        <v>5</v>
      </c>
      <c r="F129" s="175"/>
      <c r="G129" s="176">
        <f t="shared" si="42"/>
        <v>0</v>
      </c>
      <c r="H129" s="177"/>
      <c r="I129" s="178">
        <f t="shared" si="43"/>
        <v>0</v>
      </c>
      <c r="J129" s="175"/>
      <c r="K129" s="176">
        <f t="shared" si="44"/>
        <v>0</v>
      </c>
      <c r="L129" s="176">
        <v>21</v>
      </c>
      <c r="M129" s="176">
        <f t="shared" si="45"/>
        <v>0</v>
      </c>
      <c r="N129" s="174">
        <v>0</v>
      </c>
      <c r="O129" s="174">
        <f t="shared" si="46"/>
        <v>0</v>
      </c>
      <c r="P129" s="174">
        <v>0</v>
      </c>
      <c r="Q129" s="174">
        <f t="shared" si="47"/>
        <v>0</v>
      </c>
      <c r="R129" s="176"/>
      <c r="S129" s="176" t="s">
        <v>128</v>
      </c>
      <c r="T129" s="179" t="s">
        <v>129</v>
      </c>
      <c r="U129" s="159">
        <v>0</v>
      </c>
      <c r="V129" s="159">
        <f t="shared" si="48"/>
        <v>0</v>
      </c>
      <c r="W129" s="159"/>
      <c r="X129" s="159" t="s">
        <v>80</v>
      </c>
      <c r="Y129" s="159" t="s">
        <v>120</v>
      </c>
      <c r="Z129" s="180">
        <f t="shared" si="49"/>
        <v>0</v>
      </c>
      <c r="AA129" s="180">
        <f t="shared" si="50"/>
        <v>0</v>
      </c>
      <c r="AB129" s="180">
        <f t="shared" si="51"/>
        <v>0</v>
      </c>
      <c r="AC129" s="181">
        <f t="shared" si="52"/>
        <v>0</v>
      </c>
      <c r="AD129" s="181">
        <f t="shared" si="53"/>
        <v>0</v>
      </c>
      <c r="AE129" s="180">
        <f t="shared" si="54"/>
        <v>0</v>
      </c>
      <c r="AF129" s="180">
        <f t="shared" si="55"/>
        <v>0</v>
      </c>
      <c r="AG129" s="182" t="s">
        <v>194</v>
      </c>
      <c r="AH129" s="182"/>
      <c r="AI129" s="182"/>
      <c r="AJ129" s="182"/>
      <c r="AK129" s="182"/>
      <c r="AL129" s="182"/>
      <c r="AM129" s="182"/>
      <c r="AN129" s="182"/>
      <c r="AO129" s="182"/>
      <c r="AP129" s="182"/>
      <c r="AQ129" s="182"/>
      <c r="AR129" s="182"/>
      <c r="AS129" s="182"/>
      <c r="AT129" s="182"/>
      <c r="AU129" s="182"/>
      <c r="AV129" s="182"/>
      <c r="AW129" s="182"/>
      <c r="AX129" s="182"/>
      <c r="AY129" s="182"/>
      <c r="AZ129" s="182"/>
      <c r="BA129" s="182"/>
      <c r="BB129" s="182"/>
      <c r="BC129" s="182"/>
      <c r="BD129" s="182"/>
      <c r="BE129" s="182"/>
      <c r="BF129" s="182"/>
      <c r="BG129" s="182"/>
      <c r="BH129" s="182"/>
    </row>
    <row r="130" spans="1:60" outlineLevel="2" x14ac:dyDescent="0.2">
      <c r="A130" s="171">
        <v>112</v>
      </c>
      <c r="B130" s="172" t="s">
        <v>367</v>
      </c>
      <c r="C130" s="195" t="s">
        <v>368</v>
      </c>
      <c r="D130" s="173" t="s">
        <v>117</v>
      </c>
      <c r="E130" s="174">
        <v>6</v>
      </c>
      <c r="F130" s="175"/>
      <c r="G130" s="176">
        <f t="shared" si="42"/>
        <v>0</v>
      </c>
      <c r="H130" s="177"/>
      <c r="I130" s="178">
        <f t="shared" si="43"/>
        <v>0</v>
      </c>
      <c r="J130" s="175"/>
      <c r="K130" s="176">
        <f t="shared" si="44"/>
        <v>0</v>
      </c>
      <c r="L130" s="176">
        <v>21</v>
      </c>
      <c r="M130" s="176">
        <f t="shared" si="45"/>
        <v>0</v>
      </c>
      <c r="N130" s="174">
        <v>3.4199999999999999E-3</v>
      </c>
      <c r="O130" s="174">
        <f t="shared" si="46"/>
        <v>0.02</v>
      </c>
      <c r="P130" s="174">
        <v>0</v>
      </c>
      <c r="Q130" s="174">
        <f t="shared" si="47"/>
        <v>0</v>
      </c>
      <c r="R130" s="176" t="s">
        <v>193</v>
      </c>
      <c r="S130" s="176" t="s">
        <v>118</v>
      </c>
      <c r="T130" s="179" t="s">
        <v>118</v>
      </c>
      <c r="U130" s="159">
        <v>0</v>
      </c>
      <c r="V130" s="159">
        <f t="shared" si="48"/>
        <v>0</v>
      </c>
      <c r="W130" s="159"/>
      <c r="X130" s="159" t="s">
        <v>80</v>
      </c>
      <c r="Y130" s="159" t="s">
        <v>120</v>
      </c>
      <c r="Z130" s="180">
        <f t="shared" si="49"/>
        <v>0</v>
      </c>
      <c r="AA130" s="180">
        <f t="shared" si="50"/>
        <v>0</v>
      </c>
      <c r="AB130" s="180">
        <f t="shared" si="51"/>
        <v>0</v>
      </c>
      <c r="AC130" s="181">
        <f t="shared" si="52"/>
        <v>0.02</v>
      </c>
      <c r="AD130" s="181">
        <f t="shared" si="53"/>
        <v>0</v>
      </c>
      <c r="AE130" s="180">
        <f t="shared" si="54"/>
        <v>0</v>
      </c>
      <c r="AF130" s="180">
        <f t="shared" si="55"/>
        <v>0</v>
      </c>
      <c r="AG130" s="182" t="s">
        <v>194</v>
      </c>
      <c r="AH130" s="182"/>
      <c r="AI130" s="182"/>
      <c r="AJ130" s="182"/>
      <c r="AK130" s="182"/>
      <c r="AL130" s="182"/>
      <c r="AM130" s="182"/>
      <c r="AN130" s="182"/>
      <c r="AO130" s="182"/>
      <c r="AP130" s="182"/>
      <c r="AQ130" s="182"/>
      <c r="AR130" s="182"/>
      <c r="AS130" s="182"/>
      <c r="AT130" s="182"/>
      <c r="AU130" s="182"/>
      <c r="AV130" s="182"/>
      <c r="AW130" s="182"/>
      <c r="AX130" s="182"/>
      <c r="AY130" s="182"/>
      <c r="AZ130" s="182"/>
      <c r="BA130" s="182"/>
      <c r="BB130" s="182"/>
      <c r="BC130" s="182"/>
      <c r="BD130" s="182"/>
      <c r="BE130" s="182"/>
      <c r="BF130" s="182"/>
      <c r="BG130" s="182"/>
      <c r="BH130" s="182"/>
    </row>
    <row r="131" spans="1:60" outlineLevel="2" x14ac:dyDescent="0.2">
      <c r="A131" s="171">
        <v>113</v>
      </c>
      <c r="B131" s="172" t="s">
        <v>369</v>
      </c>
      <c r="C131" s="195" t="s">
        <v>370</v>
      </c>
      <c r="D131" s="173" t="s">
        <v>156</v>
      </c>
      <c r="E131" s="174">
        <v>12</v>
      </c>
      <c r="F131" s="175"/>
      <c r="G131" s="176">
        <f t="shared" si="42"/>
        <v>0</v>
      </c>
      <c r="H131" s="177"/>
      <c r="I131" s="178">
        <f t="shared" si="43"/>
        <v>0</v>
      </c>
      <c r="J131" s="175"/>
      <c r="K131" s="176">
        <f t="shared" si="44"/>
        <v>0</v>
      </c>
      <c r="L131" s="176">
        <v>21</v>
      </c>
      <c r="M131" s="176">
        <f t="shared" si="45"/>
        <v>0</v>
      </c>
      <c r="N131" s="174">
        <v>0</v>
      </c>
      <c r="O131" s="174">
        <f t="shared" si="46"/>
        <v>0</v>
      </c>
      <c r="P131" s="174">
        <v>0</v>
      </c>
      <c r="Q131" s="174">
        <f t="shared" si="47"/>
        <v>0</v>
      </c>
      <c r="R131" s="176"/>
      <c r="S131" s="176" t="s">
        <v>128</v>
      </c>
      <c r="T131" s="179" t="s">
        <v>118</v>
      </c>
      <c r="U131" s="159">
        <v>0.64</v>
      </c>
      <c r="V131" s="159">
        <f t="shared" si="48"/>
        <v>7.68</v>
      </c>
      <c r="W131" s="159"/>
      <c r="X131" s="159" t="s">
        <v>80</v>
      </c>
      <c r="Y131" s="159" t="s">
        <v>120</v>
      </c>
      <c r="Z131" s="180">
        <f t="shared" si="49"/>
        <v>0</v>
      </c>
      <c r="AA131" s="180">
        <f t="shared" si="50"/>
        <v>0</v>
      </c>
      <c r="AB131" s="180">
        <f t="shared" si="51"/>
        <v>0</v>
      </c>
      <c r="AC131" s="181">
        <f t="shared" si="52"/>
        <v>0</v>
      </c>
      <c r="AD131" s="181">
        <f t="shared" si="53"/>
        <v>0</v>
      </c>
      <c r="AE131" s="180">
        <f t="shared" si="54"/>
        <v>7.68</v>
      </c>
      <c r="AF131" s="180">
        <f t="shared" si="55"/>
        <v>0</v>
      </c>
      <c r="AG131" s="182" t="s">
        <v>194</v>
      </c>
      <c r="AH131" s="182"/>
      <c r="AI131" s="182"/>
      <c r="AJ131" s="182"/>
      <c r="AK131" s="182"/>
      <c r="AL131" s="182"/>
      <c r="AM131" s="182"/>
      <c r="AN131" s="182"/>
      <c r="AO131" s="182"/>
      <c r="AP131" s="182"/>
      <c r="AQ131" s="182"/>
      <c r="AR131" s="182"/>
      <c r="AS131" s="182"/>
      <c r="AT131" s="182"/>
      <c r="AU131" s="182"/>
      <c r="AV131" s="182"/>
      <c r="AW131" s="182"/>
      <c r="AX131" s="182"/>
      <c r="AY131" s="182"/>
      <c r="AZ131" s="182"/>
      <c r="BA131" s="182"/>
      <c r="BB131" s="182"/>
      <c r="BC131" s="182"/>
      <c r="BD131" s="182"/>
      <c r="BE131" s="182"/>
      <c r="BF131" s="182"/>
      <c r="BG131" s="182"/>
      <c r="BH131" s="182"/>
    </row>
    <row r="132" spans="1:60" ht="22.5" outlineLevel="2" x14ac:dyDescent="0.2">
      <c r="A132" s="171">
        <v>114</v>
      </c>
      <c r="B132" s="172" t="s">
        <v>371</v>
      </c>
      <c r="C132" s="195" t="s">
        <v>372</v>
      </c>
      <c r="D132" s="173" t="s">
        <v>156</v>
      </c>
      <c r="E132" s="174">
        <v>4</v>
      </c>
      <c r="F132" s="175"/>
      <c r="G132" s="176">
        <f t="shared" si="42"/>
        <v>0</v>
      </c>
      <c r="H132" s="177"/>
      <c r="I132" s="178">
        <f t="shared" si="43"/>
        <v>0</v>
      </c>
      <c r="J132" s="175"/>
      <c r="K132" s="176">
        <f t="shared" si="44"/>
        <v>0</v>
      </c>
      <c r="L132" s="176">
        <v>21</v>
      </c>
      <c r="M132" s="176">
        <f t="shared" si="45"/>
        <v>0</v>
      </c>
      <c r="N132" s="174">
        <v>2.3900000000000002E-3</v>
      </c>
      <c r="O132" s="174">
        <f t="shared" si="46"/>
        <v>0.01</v>
      </c>
      <c r="P132" s="174">
        <v>0</v>
      </c>
      <c r="Q132" s="174">
        <f t="shared" si="47"/>
        <v>0</v>
      </c>
      <c r="R132" s="176" t="s">
        <v>193</v>
      </c>
      <c r="S132" s="176" t="s">
        <v>118</v>
      </c>
      <c r="T132" s="179" t="s">
        <v>118</v>
      </c>
      <c r="U132" s="159">
        <v>0</v>
      </c>
      <c r="V132" s="159">
        <f t="shared" si="48"/>
        <v>0</v>
      </c>
      <c r="W132" s="159"/>
      <c r="X132" s="159" t="s">
        <v>80</v>
      </c>
      <c r="Y132" s="159" t="s">
        <v>120</v>
      </c>
      <c r="Z132" s="180">
        <f t="shared" si="49"/>
        <v>0</v>
      </c>
      <c r="AA132" s="180">
        <f t="shared" si="50"/>
        <v>0</v>
      </c>
      <c r="AB132" s="180">
        <f t="shared" si="51"/>
        <v>0</v>
      </c>
      <c r="AC132" s="181">
        <f t="shared" si="52"/>
        <v>0.01</v>
      </c>
      <c r="AD132" s="181">
        <f t="shared" si="53"/>
        <v>0</v>
      </c>
      <c r="AE132" s="180">
        <f t="shared" si="54"/>
        <v>0</v>
      </c>
      <c r="AF132" s="180">
        <f t="shared" si="55"/>
        <v>0</v>
      </c>
      <c r="AG132" s="182" t="s">
        <v>194</v>
      </c>
      <c r="AH132" s="182"/>
      <c r="AI132" s="182"/>
      <c r="AJ132" s="182"/>
      <c r="AK132" s="182"/>
      <c r="AL132" s="182"/>
      <c r="AM132" s="182"/>
      <c r="AN132" s="182"/>
      <c r="AO132" s="182"/>
      <c r="AP132" s="182"/>
      <c r="AQ132" s="182"/>
      <c r="AR132" s="182"/>
      <c r="AS132" s="182"/>
      <c r="AT132" s="182"/>
      <c r="AU132" s="182"/>
      <c r="AV132" s="182"/>
      <c r="AW132" s="182"/>
      <c r="AX132" s="182"/>
      <c r="AY132" s="182"/>
      <c r="AZ132" s="182"/>
      <c r="BA132" s="182"/>
      <c r="BB132" s="182"/>
      <c r="BC132" s="182"/>
      <c r="BD132" s="182"/>
      <c r="BE132" s="182"/>
      <c r="BF132" s="182"/>
      <c r="BG132" s="182"/>
      <c r="BH132" s="182"/>
    </row>
    <row r="133" spans="1:60" outlineLevel="2" x14ac:dyDescent="0.2">
      <c r="A133" s="171">
        <v>117</v>
      </c>
      <c r="B133" s="172" t="s">
        <v>373</v>
      </c>
      <c r="C133" s="195" t="s">
        <v>374</v>
      </c>
      <c r="D133" s="173" t="s">
        <v>117</v>
      </c>
      <c r="E133" s="174">
        <v>34</v>
      </c>
      <c r="F133" s="175"/>
      <c r="G133" s="176">
        <f t="shared" si="42"/>
        <v>0</v>
      </c>
      <c r="H133" s="177"/>
      <c r="I133" s="178">
        <f t="shared" si="43"/>
        <v>0</v>
      </c>
      <c r="J133" s="175"/>
      <c r="K133" s="176">
        <f t="shared" si="44"/>
        <v>0</v>
      </c>
      <c r="L133" s="176">
        <v>21</v>
      </c>
      <c r="M133" s="176">
        <f t="shared" si="45"/>
        <v>0</v>
      </c>
      <c r="N133" s="174">
        <v>0</v>
      </c>
      <c r="O133" s="174">
        <f t="shared" si="46"/>
        <v>0</v>
      </c>
      <c r="P133" s="174">
        <v>0</v>
      </c>
      <c r="Q133" s="174">
        <f t="shared" si="47"/>
        <v>0</v>
      </c>
      <c r="R133" s="176"/>
      <c r="S133" s="176" t="s">
        <v>128</v>
      </c>
      <c r="T133" s="179" t="s">
        <v>129</v>
      </c>
      <c r="U133" s="159">
        <v>0</v>
      </c>
      <c r="V133" s="159">
        <f t="shared" si="48"/>
        <v>0</v>
      </c>
      <c r="W133" s="159"/>
      <c r="X133" s="159" t="s">
        <v>80</v>
      </c>
      <c r="Y133" s="159" t="s">
        <v>120</v>
      </c>
      <c r="Z133" s="180">
        <f t="shared" si="49"/>
        <v>0</v>
      </c>
      <c r="AA133" s="180">
        <f t="shared" si="50"/>
        <v>0</v>
      </c>
      <c r="AB133" s="180">
        <f t="shared" si="51"/>
        <v>0</v>
      </c>
      <c r="AC133" s="181">
        <f t="shared" si="52"/>
        <v>0</v>
      </c>
      <c r="AD133" s="181">
        <f t="shared" si="53"/>
        <v>0</v>
      </c>
      <c r="AE133" s="180">
        <f t="shared" si="54"/>
        <v>0</v>
      </c>
      <c r="AF133" s="180">
        <f t="shared" si="55"/>
        <v>0</v>
      </c>
      <c r="AG133" s="182" t="s">
        <v>194</v>
      </c>
      <c r="AH133" s="182"/>
      <c r="AI133" s="182"/>
      <c r="AJ133" s="182"/>
      <c r="AK133" s="182"/>
      <c r="AL133" s="182"/>
      <c r="AM133" s="182"/>
      <c r="AN133" s="182"/>
      <c r="AO133" s="182"/>
      <c r="AP133" s="182"/>
      <c r="AQ133" s="182"/>
      <c r="AR133" s="182"/>
      <c r="AS133" s="182"/>
      <c r="AT133" s="182"/>
      <c r="AU133" s="182"/>
      <c r="AV133" s="182"/>
      <c r="AW133" s="182"/>
      <c r="AX133" s="182"/>
      <c r="AY133" s="182"/>
      <c r="AZ133" s="182"/>
      <c r="BA133" s="182"/>
      <c r="BB133" s="182"/>
      <c r="BC133" s="182"/>
      <c r="BD133" s="182"/>
      <c r="BE133" s="182"/>
      <c r="BF133" s="182"/>
      <c r="BG133" s="182"/>
      <c r="BH133" s="182"/>
    </row>
    <row r="134" spans="1:60" outlineLevel="2" x14ac:dyDescent="0.2">
      <c r="A134" s="171">
        <v>118</v>
      </c>
      <c r="B134" s="172" t="s">
        <v>375</v>
      </c>
      <c r="C134" s="195" t="s">
        <v>376</v>
      </c>
      <c r="D134" s="173" t="s">
        <v>117</v>
      </c>
      <c r="E134" s="174">
        <v>12</v>
      </c>
      <c r="F134" s="175"/>
      <c r="G134" s="176">
        <f t="shared" si="42"/>
        <v>0</v>
      </c>
      <c r="H134" s="177"/>
      <c r="I134" s="178">
        <f t="shared" si="43"/>
        <v>0</v>
      </c>
      <c r="J134" s="175"/>
      <c r="K134" s="176">
        <f t="shared" si="44"/>
        <v>0</v>
      </c>
      <c r="L134" s="176">
        <v>21</v>
      </c>
      <c r="M134" s="176">
        <f t="shared" si="45"/>
        <v>0</v>
      </c>
      <c r="N134" s="174">
        <v>0</v>
      </c>
      <c r="O134" s="174">
        <f t="shared" si="46"/>
        <v>0</v>
      </c>
      <c r="P134" s="174">
        <v>0</v>
      </c>
      <c r="Q134" s="174">
        <f t="shared" si="47"/>
        <v>0</v>
      </c>
      <c r="R134" s="176"/>
      <c r="S134" s="176" t="s">
        <v>128</v>
      </c>
      <c r="T134" s="179" t="s">
        <v>216</v>
      </c>
      <c r="U134" s="159">
        <v>0</v>
      </c>
      <c r="V134" s="159">
        <f t="shared" si="48"/>
        <v>0</v>
      </c>
      <c r="W134" s="159"/>
      <c r="X134" s="159" t="s">
        <v>80</v>
      </c>
      <c r="Y134" s="159" t="s">
        <v>120</v>
      </c>
      <c r="Z134" s="180">
        <f t="shared" si="49"/>
        <v>0</v>
      </c>
      <c r="AA134" s="180">
        <f t="shared" si="50"/>
        <v>0</v>
      </c>
      <c r="AB134" s="180">
        <f t="shared" si="51"/>
        <v>0</v>
      </c>
      <c r="AC134" s="181">
        <f t="shared" si="52"/>
        <v>0</v>
      </c>
      <c r="AD134" s="181">
        <f t="shared" si="53"/>
        <v>0</v>
      </c>
      <c r="AE134" s="180">
        <f t="shared" si="54"/>
        <v>0</v>
      </c>
      <c r="AF134" s="180">
        <f t="shared" si="55"/>
        <v>0</v>
      </c>
      <c r="AG134" s="182" t="s">
        <v>194</v>
      </c>
      <c r="AH134" s="182"/>
      <c r="AI134" s="182"/>
      <c r="AJ134" s="182"/>
      <c r="AK134" s="182"/>
      <c r="AL134" s="182"/>
      <c r="AM134" s="182"/>
      <c r="AN134" s="182"/>
      <c r="AO134" s="182"/>
      <c r="AP134" s="182"/>
      <c r="AQ134" s="182"/>
      <c r="AR134" s="182"/>
      <c r="AS134" s="182"/>
      <c r="AT134" s="182"/>
      <c r="AU134" s="182"/>
      <c r="AV134" s="182"/>
      <c r="AW134" s="182"/>
      <c r="AX134" s="182"/>
      <c r="AY134" s="182"/>
      <c r="AZ134" s="182"/>
      <c r="BA134" s="182"/>
      <c r="BB134" s="182"/>
      <c r="BC134" s="182"/>
      <c r="BD134" s="182"/>
      <c r="BE134" s="182"/>
      <c r="BF134" s="182"/>
      <c r="BG134" s="182"/>
      <c r="BH134" s="182"/>
    </row>
    <row r="135" spans="1:60" ht="22.5" outlineLevel="2" x14ac:dyDescent="0.2">
      <c r="A135" s="171">
        <v>124</v>
      </c>
      <c r="B135" s="172" t="s">
        <v>377</v>
      </c>
      <c r="C135" s="195" t="s">
        <v>378</v>
      </c>
      <c r="D135" s="173" t="s">
        <v>379</v>
      </c>
      <c r="E135" s="174">
        <v>1</v>
      </c>
      <c r="F135" s="175"/>
      <c r="G135" s="176">
        <f t="shared" si="42"/>
        <v>0</v>
      </c>
      <c r="H135" s="177"/>
      <c r="I135" s="178">
        <f t="shared" si="43"/>
        <v>0</v>
      </c>
      <c r="J135" s="175"/>
      <c r="K135" s="176">
        <f t="shared" si="44"/>
        <v>0</v>
      </c>
      <c r="L135" s="176">
        <v>21</v>
      </c>
      <c r="M135" s="176">
        <f t="shared" si="45"/>
        <v>0</v>
      </c>
      <c r="N135" s="174">
        <v>0</v>
      </c>
      <c r="O135" s="174">
        <f t="shared" si="46"/>
        <v>0</v>
      </c>
      <c r="P135" s="174">
        <v>0</v>
      </c>
      <c r="Q135" s="174">
        <f t="shared" si="47"/>
        <v>0</v>
      </c>
      <c r="R135" s="176"/>
      <c r="S135" s="176" t="s">
        <v>128</v>
      </c>
      <c r="T135" s="179" t="s">
        <v>216</v>
      </c>
      <c r="U135" s="159">
        <v>0</v>
      </c>
      <c r="V135" s="159">
        <f t="shared" si="48"/>
        <v>0</v>
      </c>
      <c r="W135" s="159"/>
      <c r="X135" s="159" t="s">
        <v>80</v>
      </c>
      <c r="Y135" s="159" t="s">
        <v>120</v>
      </c>
      <c r="Z135" s="180">
        <f t="shared" si="49"/>
        <v>0</v>
      </c>
      <c r="AA135" s="180">
        <f t="shared" si="50"/>
        <v>0</v>
      </c>
      <c r="AB135" s="180">
        <f t="shared" si="51"/>
        <v>0</v>
      </c>
      <c r="AC135" s="181">
        <f t="shared" si="52"/>
        <v>0</v>
      </c>
      <c r="AD135" s="181">
        <f t="shared" si="53"/>
        <v>0</v>
      </c>
      <c r="AE135" s="180">
        <f t="shared" si="54"/>
        <v>0</v>
      </c>
      <c r="AF135" s="180">
        <f t="shared" si="55"/>
        <v>0</v>
      </c>
      <c r="AG135" s="182" t="s">
        <v>194</v>
      </c>
      <c r="AH135" s="182"/>
      <c r="AI135" s="182"/>
      <c r="AJ135" s="182"/>
      <c r="AK135" s="182"/>
      <c r="AL135" s="182"/>
      <c r="AM135" s="182"/>
      <c r="AN135" s="182"/>
      <c r="AO135" s="182"/>
      <c r="AP135" s="182"/>
      <c r="AQ135" s="182"/>
      <c r="AR135" s="182"/>
      <c r="AS135" s="182"/>
      <c r="AT135" s="182"/>
      <c r="AU135" s="182"/>
      <c r="AV135" s="182"/>
      <c r="AW135" s="182"/>
      <c r="AX135" s="182"/>
      <c r="AY135" s="182"/>
      <c r="AZ135" s="182"/>
      <c r="BA135" s="182"/>
      <c r="BB135" s="182"/>
      <c r="BC135" s="182"/>
      <c r="BD135" s="182"/>
      <c r="BE135" s="182"/>
      <c r="BF135" s="182"/>
      <c r="BG135" s="182"/>
      <c r="BH135" s="182"/>
    </row>
    <row r="136" spans="1:60" outlineLevel="2" x14ac:dyDescent="0.2">
      <c r="A136" s="171">
        <v>125</v>
      </c>
      <c r="B136" s="172" t="s">
        <v>380</v>
      </c>
      <c r="C136" s="195" t="s">
        <v>381</v>
      </c>
      <c r="D136" s="173" t="s">
        <v>117</v>
      </c>
      <c r="E136" s="174">
        <v>1</v>
      </c>
      <c r="F136" s="175"/>
      <c r="G136" s="176">
        <f t="shared" si="42"/>
        <v>0</v>
      </c>
      <c r="H136" s="177"/>
      <c r="I136" s="178">
        <f t="shared" si="43"/>
        <v>0</v>
      </c>
      <c r="J136" s="175"/>
      <c r="K136" s="176">
        <f t="shared" si="44"/>
        <v>0</v>
      </c>
      <c r="L136" s="176">
        <v>21</v>
      </c>
      <c r="M136" s="176">
        <f t="shared" si="45"/>
        <v>0</v>
      </c>
      <c r="N136" s="174">
        <v>2.3699999999999999E-2</v>
      </c>
      <c r="O136" s="174">
        <f t="shared" si="46"/>
        <v>0.02</v>
      </c>
      <c r="P136" s="174">
        <v>0</v>
      </c>
      <c r="Q136" s="174">
        <f t="shared" si="47"/>
        <v>0</v>
      </c>
      <c r="R136" s="176" t="s">
        <v>193</v>
      </c>
      <c r="S136" s="176" t="s">
        <v>118</v>
      </c>
      <c r="T136" s="179" t="s">
        <v>118</v>
      </c>
      <c r="U136" s="159">
        <v>0</v>
      </c>
      <c r="V136" s="159">
        <f t="shared" si="48"/>
        <v>0</v>
      </c>
      <c r="W136" s="159"/>
      <c r="X136" s="159" t="s">
        <v>80</v>
      </c>
      <c r="Y136" s="159" t="s">
        <v>120</v>
      </c>
      <c r="Z136" s="180">
        <f t="shared" si="49"/>
        <v>0</v>
      </c>
      <c r="AA136" s="180">
        <f t="shared" si="50"/>
        <v>0</v>
      </c>
      <c r="AB136" s="180">
        <f t="shared" si="51"/>
        <v>0</v>
      </c>
      <c r="AC136" s="181">
        <f t="shared" si="52"/>
        <v>0.02</v>
      </c>
      <c r="AD136" s="181">
        <f t="shared" si="53"/>
        <v>0</v>
      </c>
      <c r="AE136" s="180">
        <f t="shared" si="54"/>
        <v>0</v>
      </c>
      <c r="AF136" s="180">
        <f t="shared" si="55"/>
        <v>0</v>
      </c>
      <c r="AG136" s="182" t="s">
        <v>194</v>
      </c>
      <c r="AH136" s="182"/>
      <c r="AI136" s="182"/>
      <c r="AJ136" s="182"/>
      <c r="AK136" s="182"/>
      <c r="AL136" s="182"/>
      <c r="AM136" s="182"/>
      <c r="AN136" s="182"/>
      <c r="AO136" s="182"/>
      <c r="AP136" s="182"/>
      <c r="AQ136" s="182"/>
      <c r="AR136" s="182"/>
      <c r="AS136" s="182"/>
      <c r="AT136" s="182"/>
      <c r="AU136" s="182"/>
      <c r="AV136" s="182"/>
      <c r="AW136" s="182"/>
      <c r="AX136" s="182"/>
      <c r="AY136" s="182"/>
      <c r="AZ136" s="182"/>
      <c r="BA136" s="182"/>
      <c r="BB136" s="182"/>
      <c r="BC136" s="182"/>
      <c r="BD136" s="182"/>
      <c r="BE136" s="182"/>
      <c r="BF136" s="182"/>
      <c r="BG136" s="182"/>
      <c r="BH136" s="182"/>
    </row>
    <row r="137" spans="1:60" outlineLevel="2" x14ac:dyDescent="0.2">
      <c r="A137" s="171">
        <v>143</v>
      </c>
      <c r="B137" s="172" t="s">
        <v>382</v>
      </c>
      <c r="C137" s="195" t="s">
        <v>383</v>
      </c>
      <c r="D137" s="173" t="s">
        <v>156</v>
      </c>
      <c r="E137" s="174">
        <v>22</v>
      </c>
      <c r="F137" s="175"/>
      <c r="G137" s="176">
        <f t="shared" si="42"/>
        <v>0</v>
      </c>
      <c r="H137" s="177"/>
      <c r="I137" s="178">
        <f t="shared" si="43"/>
        <v>0</v>
      </c>
      <c r="J137" s="175"/>
      <c r="K137" s="176">
        <f t="shared" si="44"/>
        <v>0</v>
      </c>
      <c r="L137" s="176">
        <v>21</v>
      </c>
      <c r="M137" s="176">
        <f t="shared" si="45"/>
        <v>0</v>
      </c>
      <c r="N137" s="174">
        <v>6.0000000000000002E-5</v>
      </c>
      <c r="O137" s="174">
        <f t="shared" si="46"/>
        <v>0</v>
      </c>
      <c r="P137" s="174">
        <v>0</v>
      </c>
      <c r="Q137" s="174">
        <f t="shared" si="47"/>
        <v>0</v>
      </c>
      <c r="R137" s="176" t="s">
        <v>193</v>
      </c>
      <c r="S137" s="176" t="s">
        <v>118</v>
      </c>
      <c r="T137" s="179" t="s">
        <v>118</v>
      </c>
      <c r="U137" s="159">
        <v>0</v>
      </c>
      <c r="V137" s="159">
        <f t="shared" si="48"/>
        <v>0</v>
      </c>
      <c r="W137" s="159"/>
      <c r="X137" s="159" t="s">
        <v>80</v>
      </c>
      <c r="Y137" s="159" t="s">
        <v>120</v>
      </c>
      <c r="Z137" s="180">
        <f t="shared" si="49"/>
        <v>0</v>
      </c>
      <c r="AA137" s="180">
        <f t="shared" si="50"/>
        <v>0</v>
      </c>
      <c r="AB137" s="180">
        <f t="shared" si="51"/>
        <v>0</v>
      </c>
      <c r="AC137" s="181">
        <f t="shared" si="52"/>
        <v>0</v>
      </c>
      <c r="AD137" s="181">
        <f t="shared" si="53"/>
        <v>0</v>
      </c>
      <c r="AE137" s="180">
        <f t="shared" si="54"/>
        <v>0</v>
      </c>
      <c r="AF137" s="180">
        <f t="shared" si="55"/>
        <v>0</v>
      </c>
      <c r="AG137" s="182" t="s">
        <v>194</v>
      </c>
      <c r="AH137" s="182"/>
      <c r="AI137" s="182"/>
      <c r="AJ137" s="182"/>
      <c r="AK137" s="182"/>
      <c r="AL137" s="182"/>
      <c r="AM137" s="182"/>
      <c r="AN137" s="182"/>
      <c r="AO137" s="182"/>
      <c r="AP137" s="182"/>
      <c r="AQ137" s="182"/>
      <c r="AR137" s="182"/>
      <c r="AS137" s="182"/>
      <c r="AT137" s="182"/>
      <c r="AU137" s="182"/>
      <c r="AV137" s="182"/>
      <c r="AW137" s="182"/>
      <c r="AX137" s="182"/>
      <c r="AY137" s="182"/>
      <c r="AZ137" s="182"/>
      <c r="BA137" s="182"/>
      <c r="BB137" s="182"/>
      <c r="BC137" s="182"/>
      <c r="BD137" s="182"/>
      <c r="BE137" s="182"/>
      <c r="BF137" s="182"/>
      <c r="BG137" s="182"/>
      <c r="BH137" s="182"/>
    </row>
    <row r="138" spans="1:60" outlineLevel="1" x14ac:dyDescent="0.2">
      <c r="A138" s="163" t="s">
        <v>113</v>
      </c>
      <c r="B138" s="164" t="s">
        <v>81</v>
      </c>
      <c r="C138" s="194" t="s">
        <v>82</v>
      </c>
      <c r="D138" s="165"/>
      <c r="E138" s="166"/>
      <c r="F138" s="167"/>
      <c r="G138" s="167">
        <f>SUM(AF139:AF144)</f>
        <v>0</v>
      </c>
      <c r="H138" s="168"/>
      <c r="I138" s="169">
        <f>SUM(Z139:Z144)</f>
        <v>0</v>
      </c>
      <c r="J138" s="167"/>
      <c r="K138" s="167">
        <f>SUM(AA139:AA144)</f>
        <v>0</v>
      </c>
      <c r="L138" s="167"/>
      <c r="M138" s="167">
        <f>SUM(AB139:AB144)</f>
        <v>0</v>
      </c>
      <c r="N138" s="166"/>
      <c r="O138" s="166">
        <f>SUM(AC139:AC144)</f>
        <v>0</v>
      </c>
      <c r="P138" s="166"/>
      <c r="Q138" s="166">
        <f>SUM(AD139:AD144)</f>
        <v>0</v>
      </c>
      <c r="R138" s="167"/>
      <c r="S138" s="167"/>
      <c r="T138" s="170"/>
      <c r="U138" s="162"/>
      <c r="V138" s="162">
        <f>SUM(AE139:AE144)</f>
        <v>0</v>
      </c>
      <c r="W138" s="162"/>
      <c r="X138" s="162"/>
      <c r="Y138" s="162"/>
      <c r="Z138" s="182"/>
      <c r="AA138" s="182"/>
      <c r="AB138" s="182"/>
      <c r="AC138" s="182"/>
      <c r="AD138" s="182"/>
      <c r="AE138" s="182"/>
      <c r="AF138" s="182"/>
      <c r="AG138" s="182" t="s">
        <v>114</v>
      </c>
      <c r="AH138" s="182"/>
      <c r="AI138" s="182"/>
      <c r="AJ138" s="182"/>
      <c r="AK138" s="182"/>
      <c r="AL138" s="182"/>
      <c r="AM138" s="182"/>
      <c r="AN138" s="182"/>
      <c r="AO138" s="182"/>
      <c r="AP138" s="182"/>
      <c r="AQ138" s="182"/>
      <c r="AR138" s="182"/>
      <c r="AS138" s="182"/>
      <c r="AT138" s="182"/>
      <c r="AU138" s="182"/>
      <c r="AV138" s="182"/>
      <c r="AW138" s="182"/>
      <c r="AX138" s="182"/>
      <c r="AY138" s="182"/>
      <c r="AZ138" s="182"/>
      <c r="BA138" s="182"/>
      <c r="BB138" s="182"/>
      <c r="BC138" s="182"/>
      <c r="BD138" s="182"/>
      <c r="BE138" s="182"/>
      <c r="BF138" s="182"/>
      <c r="BG138" s="182"/>
      <c r="BH138" s="182"/>
    </row>
    <row r="139" spans="1:60" outlineLevel="2" x14ac:dyDescent="0.2">
      <c r="A139" s="171">
        <v>145</v>
      </c>
      <c r="B139" s="172" t="s">
        <v>384</v>
      </c>
      <c r="C139" s="195" t="s">
        <v>385</v>
      </c>
      <c r="D139" s="173" t="s">
        <v>219</v>
      </c>
      <c r="E139" s="174">
        <v>1</v>
      </c>
      <c r="F139" s="175"/>
      <c r="G139" s="176">
        <f>ROUND(E139*F139,2)</f>
        <v>0</v>
      </c>
      <c r="H139" s="177"/>
      <c r="I139" s="178">
        <f>ROUND(E139*H139,2)</f>
        <v>0</v>
      </c>
      <c r="J139" s="175"/>
      <c r="K139" s="176">
        <f>ROUND(E139*J139,2)</f>
        <v>0</v>
      </c>
      <c r="L139" s="176">
        <v>21</v>
      </c>
      <c r="M139" s="176">
        <f>G139*(1+L139/100)</f>
        <v>0</v>
      </c>
      <c r="N139" s="174">
        <v>0</v>
      </c>
      <c r="O139" s="174">
        <f>ROUND(E139*N139,2)</f>
        <v>0</v>
      </c>
      <c r="P139" s="174">
        <v>0</v>
      </c>
      <c r="Q139" s="174">
        <f>ROUND(E139*P139,2)</f>
        <v>0</v>
      </c>
      <c r="R139" s="176"/>
      <c r="S139" s="176" t="s">
        <v>128</v>
      </c>
      <c r="T139" s="179" t="s">
        <v>216</v>
      </c>
      <c r="U139" s="159">
        <v>0</v>
      </c>
      <c r="V139" s="159">
        <f>ROUND(E139*U139,2)</f>
        <v>0</v>
      </c>
      <c r="W139" s="159"/>
      <c r="X139" s="159" t="s">
        <v>82</v>
      </c>
      <c r="Y139" s="159" t="s">
        <v>120</v>
      </c>
      <c r="Z139" s="180">
        <f>I139</f>
        <v>0</v>
      </c>
      <c r="AA139" s="180">
        <f>K139</f>
        <v>0</v>
      </c>
      <c r="AB139" s="180">
        <f>M139</f>
        <v>0</v>
      </c>
      <c r="AC139" s="181">
        <f>O139</f>
        <v>0</v>
      </c>
      <c r="AD139" s="181">
        <f>Q139</f>
        <v>0</v>
      </c>
      <c r="AE139" s="180">
        <f>V139</f>
        <v>0</v>
      </c>
      <c r="AF139" s="180">
        <f>G139</f>
        <v>0</v>
      </c>
      <c r="AG139" s="182" t="s">
        <v>386</v>
      </c>
      <c r="AH139" s="182"/>
      <c r="AI139" s="182"/>
      <c r="AJ139" s="182"/>
      <c r="AK139" s="182"/>
      <c r="AL139" s="182"/>
      <c r="AM139" s="182"/>
      <c r="AN139" s="182"/>
      <c r="AO139" s="182"/>
      <c r="AP139" s="182"/>
      <c r="AQ139" s="182"/>
      <c r="AR139" s="182"/>
      <c r="AS139" s="182"/>
      <c r="AT139" s="182"/>
      <c r="AU139" s="182"/>
      <c r="AV139" s="182"/>
      <c r="AW139" s="182"/>
      <c r="AX139" s="182"/>
      <c r="AY139" s="182"/>
      <c r="AZ139" s="182"/>
      <c r="BA139" s="182"/>
      <c r="BB139" s="182"/>
      <c r="BC139" s="182"/>
      <c r="BD139" s="182"/>
      <c r="BE139" s="182"/>
      <c r="BF139" s="182"/>
      <c r="BG139" s="182"/>
      <c r="BH139" s="182"/>
    </row>
    <row r="140" spans="1:60" outlineLevel="2" x14ac:dyDescent="0.2">
      <c r="A140" s="183">
        <v>146</v>
      </c>
      <c r="B140" s="184" t="s">
        <v>387</v>
      </c>
      <c r="C140" s="196" t="s">
        <v>388</v>
      </c>
      <c r="D140" s="185" t="s">
        <v>219</v>
      </c>
      <c r="E140" s="186">
        <v>1</v>
      </c>
      <c r="F140" s="187"/>
      <c r="G140" s="188">
        <f>ROUND(E140*F140,2)</f>
        <v>0</v>
      </c>
      <c r="H140" s="189"/>
      <c r="I140" s="190">
        <f>ROUND(E140*H140,2)</f>
        <v>0</v>
      </c>
      <c r="J140" s="187"/>
      <c r="K140" s="188">
        <f>ROUND(E140*J140,2)</f>
        <v>0</v>
      </c>
      <c r="L140" s="188">
        <v>21</v>
      </c>
      <c r="M140" s="188">
        <f>G140*(1+L140/100)</f>
        <v>0</v>
      </c>
      <c r="N140" s="186">
        <v>0</v>
      </c>
      <c r="O140" s="186">
        <f>ROUND(E140*N140,2)</f>
        <v>0</v>
      </c>
      <c r="P140" s="186">
        <v>0</v>
      </c>
      <c r="Q140" s="186">
        <f>ROUND(E140*P140,2)</f>
        <v>0</v>
      </c>
      <c r="R140" s="188"/>
      <c r="S140" s="188" t="s">
        <v>118</v>
      </c>
      <c r="T140" s="191" t="s">
        <v>216</v>
      </c>
      <c r="U140" s="159">
        <v>0</v>
      </c>
      <c r="V140" s="159">
        <f>ROUND(E140*U140,2)</f>
        <v>0</v>
      </c>
      <c r="W140" s="159"/>
      <c r="X140" s="159" t="s">
        <v>82</v>
      </c>
      <c r="Y140" s="159" t="s">
        <v>120</v>
      </c>
      <c r="Z140" s="180">
        <f>I140</f>
        <v>0</v>
      </c>
      <c r="AA140" s="180">
        <f>K140</f>
        <v>0</v>
      </c>
      <c r="AB140" s="180">
        <f>M140</f>
        <v>0</v>
      </c>
      <c r="AC140" s="181">
        <f>O140</f>
        <v>0</v>
      </c>
      <c r="AD140" s="181">
        <f>Q140</f>
        <v>0</v>
      </c>
      <c r="AE140" s="180">
        <f>V140</f>
        <v>0</v>
      </c>
      <c r="AF140" s="180">
        <f>G140</f>
        <v>0</v>
      </c>
      <c r="AG140" s="182" t="s">
        <v>386</v>
      </c>
      <c r="AH140" s="182"/>
      <c r="AI140" s="182"/>
      <c r="AJ140" s="182"/>
      <c r="AK140" s="182"/>
      <c r="AL140" s="182"/>
      <c r="AM140" s="182"/>
      <c r="AN140" s="182"/>
      <c r="AO140" s="182"/>
      <c r="AP140" s="182"/>
      <c r="AQ140" s="182"/>
      <c r="AR140" s="182"/>
      <c r="AS140" s="182"/>
      <c r="AT140" s="182"/>
      <c r="AU140" s="182"/>
      <c r="AV140" s="182"/>
      <c r="AW140" s="182"/>
      <c r="AX140" s="182"/>
      <c r="AY140" s="182"/>
      <c r="AZ140" s="182"/>
      <c r="BA140" s="182"/>
      <c r="BB140" s="182"/>
      <c r="BC140" s="182"/>
      <c r="BD140" s="182"/>
      <c r="BE140" s="182"/>
      <c r="BF140" s="182"/>
      <c r="BG140" s="182"/>
      <c r="BH140" s="182"/>
    </row>
    <row r="141" spans="1:60" ht="22.5" outlineLevel="3" x14ac:dyDescent="0.2">
      <c r="A141" s="156"/>
      <c r="B141" s="157"/>
      <c r="C141" s="279" t="s">
        <v>389</v>
      </c>
      <c r="D141" s="280"/>
      <c r="E141" s="280"/>
      <c r="F141" s="280"/>
      <c r="G141" s="280"/>
      <c r="H141" s="160"/>
      <c r="I141" s="161"/>
      <c r="J141" s="159"/>
      <c r="K141" s="159"/>
      <c r="L141" s="159"/>
      <c r="M141" s="159"/>
      <c r="N141" s="158"/>
      <c r="O141" s="158"/>
      <c r="P141" s="158"/>
      <c r="Q141" s="158"/>
      <c r="R141" s="159"/>
      <c r="S141" s="159"/>
      <c r="T141" s="159"/>
      <c r="U141" s="159"/>
      <c r="V141" s="159"/>
      <c r="W141" s="159"/>
      <c r="X141" s="159"/>
      <c r="Y141" s="159"/>
      <c r="Z141" s="182"/>
      <c r="AA141" s="182"/>
      <c r="AB141" s="182"/>
      <c r="AC141" s="182"/>
      <c r="AD141" s="182"/>
      <c r="AE141" s="182"/>
      <c r="AF141" s="182"/>
      <c r="AG141" s="182" t="s">
        <v>202</v>
      </c>
      <c r="AH141" s="182"/>
      <c r="AI141" s="182"/>
      <c r="AJ141" s="182"/>
      <c r="AK141" s="182"/>
      <c r="AL141" s="182"/>
      <c r="AM141" s="182"/>
      <c r="AN141" s="182"/>
      <c r="AO141" s="182"/>
      <c r="AP141" s="182"/>
      <c r="AQ141" s="182"/>
      <c r="AR141" s="182"/>
      <c r="AS141" s="182"/>
      <c r="AT141" s="182"/>
      <c r="AU141" s="182"/>
      <c r="AV141" s="182"/>
      <c r="AW141" s="182"/>
      <c r="AX141" s="182"/>
      <c r="AY141" s="182"/>
      <c r="AZ141" s="182"/>
      <c r="BA141" s="192" t="str">
        <f>C141</f>
        <v>Náklady na vyhotovení dokumentace skutečného provedení stavby a její předání objednateli v požadované formě a požadovaném počtu.</v>
      </c>
      <c r="BB141" s="182"/>
      <c r="BC141" s="182"/>
      <c r="BD141" s="182"/>
      <c r="BE141" s="182"/>
      <c r="BF141" s="182"/>
      <c r="BG141" s="182"/>
      <c r="BH141" s="182"/>
    </row>
    <row r="142" spans="1:60" outlineLevel="2" x14ac:dyDescent="0.2">
      <c r="A142" s="171">
        <v>147</v>
      </c>
      <c r="B142" s="172" t="s">
        <v>390</v>
      </c>
      <c r="C142" s="195" t="s">
        <v>391</v>
      </c>
      <c r="D142" s="173" t="s">
        <v>392</v>
      </c>
      <c r="E142" s="174">
        <v>0.5</v>
      </c>
      <c r="F142" s="175"/>
      <c r="G142" s="176">
        <f>ROUND(E142*F142,2)</f>
        <v>0</v>
      </c>
      <c r="H142" s="177"/>
      <c r="I142" s="178">
        <f>ROUND(E142*H142,2)</f>
        <v>0</v>
      </c>
      <c r="J142" s="175"/>
      <c r="K142" s="176">
        <f>ROUND(E142*J142,2)</f>
        <v>0</v>
      </c>
      <c r="L142" s="176">
        <v>21</v>
      </c>
      <c r="M142" s="176">
        <f>G142*(1+L142/100)</f>
        <v>0</v>
      </c>
      <c r="N142" s="174">
        <v>0</v>
      </c>
      <c r="O142" s="174">
        <f>ROUND(E142*N142,2)</f>
        <v>0</v>
      </c>
      <c r="P142" s="174">
        <v>0</v>
      </c>
      <c r="Q142" s="174">
        <f>ROUND(E142*P142,2)</f>
        <v>0</v>
      </c>
      <c r="R142" s="176"/>
      <c r="S142" s="176" t="s">
        <v>128</v>
      </c>
      <c r="T142" s="179" t="s">
        <v>216</v>
      </c>
      <c r="U142" s="159">
        <v>0</v>
      </c>
      <c r="V142" s="159">
        <f>ROUND(E142*U142,2)</f>
        <v>0</v>
      </c>
      <c r="W142" s="159"/>
      <c r="X142" s="159" t="s">
        <v>82</v>
      </c>
      <c r="Y142" s="159" t="s">
        <v>120</v>
      </c>
      <c r="Z142" s="180">
        <f>I142</f>
        <v>0</v>
      </c>
      <c r="AA142" s="180">
        <f>K142</f>
        <v>0</v>
      </c>
      <c r="AB142" s="180">
        <f>M142</f>
        <v>0</v>
      </c>
      <c r="AC142" s="181">
        <f>O142</f>
        <v>0</v>
      </c>
      <c r="AD142" s="181">
        <f>Q142</f>
        <v>0</v>
      </c>
      <c r="AE142" s="180">
        <f>V142</f>
        <v>0</v>
      </c>
      <c r="AF142" s="180">
        <f>G142</f>
        <v>0</v>
      </c>
      <c r="AG142" s="182" t="s">
        <v>386</v>
      </c>
      <c r="AH142" s="182"/>
      <c r="AI142" s="182"/>
      <c r="AJ142" s="182"/>
      <c r="AK142" s="182"/>
      <c r="AL142" s="182"/>
      <c r="AM142" s="182"/>
      <c r="AN142" s="182"/>
      <c r="AO142" s="182"/>
      <c r="AP142" s="182"/>
      <c r="AQ142" s="182"/>
      <c r="AR142" s="182"/>
      <c r="AS142" s="182"/>
      <c r="AT142" s="182"/>
      <c r="AU142" s="182"/>
      <c r="AV142" s="182"/>
      <c r="AW142" s="182"/>
      <c r="AX142" s="182"/>
      <c r="AY142" s="182"/>
      <c r="AZ142" s="182"/>
      <c r="BA142" s="182"/>
      <c r="BB142" s="182"/>
      <c r="BC142" s="182"/>
      <c r="BD142" s="182"/>
      <c r="BE142" s="182"/>
      <c r="BF142" s="182"/>
      <c r="BG142" s="182"/>
      <c r="BH142" s="182"/>
    </row>
    <row r="143" spans="1:60" outlineLevel="2" x14ac:dyDescent="0.2">
      <c r="A143" s="171">
        <v>148</v>
      </c>
      <c r="B143" s="172" t="s">
        <v>393</v>
      </c>
      <c r="C143" s="195" t="s">
        <v>394</v>
      </c>
      <c r="D143" s="173" t="s">
        <v>219</v>
      </c>
      <c r="E143" s="174">
        <v>1</v>
      </c>
      <c r="F143" s="175"/>
      <c r="G143" s="176">
        <f>ROUND(E143*F143,2)</f>
        <v>0</v>
      </c>
      <c r="H143" s="177"/>
      <c r="I143" s="178">
        <f>ROUND(E143*H143,2)</f>
        <v>0</v>
      </c>
      <c r="J143" s="175"/>
      <c r="K143" s="176">
        <f>ROUND(E143*J143,2)</f>
        <v>0</v>
      </c>
      <c r="L143" s="176">
        <v>21</v>
      </c>
      <c r="M143" s="176">
        <f>G143*(1+L143/100)</f>
        <v>0</v>
      </c>
      <c r="N143" s="174">
        <v>0</v>
      </c>
      <c r="O143" s="174">
        <f>ROUND(E143*N143,2)</f>
        <v>0</v>
      </c>
      <c r="P143" s="174">
        <v>0</v>
      </c>
      <c r="Q143" s="174">
        <f>ROUND(E143*P143,2)</f>
        <v>0</v>
      </c>
      <c r="R143" s="176"/>
      <c r="S143" s="176" t="s">
        <v>128</v>
      </c>
      <c r="T143" s="179" t="s">
        <v>216</v>
      </c>
      <c r="U143" s="159">
        <v>0</v>
      </c>
      <c r="V143" s="159">
        <f>ROUND(E143*U143,2)</f>
        <v>0</v>
      </c>
      <c r="W143" s="159"/>
      <c r="X143" s="159" t="s">
        <v>82</v>
      </c>
      <c r="Y143" s="159" t="s">
        <v>120</v>
      </c>
      <c r="Z143" s="180">
        <f>I143</f>
        <v>0</v>
      </c>
      <c r="AA143" s="180">
        <f>K143</f>
        <v>0</v>
      </c>
      <c r="AB143" s="180">
        <f>M143</f>
        <v>0</v>
      </c>
      <c r="AC143" s="181">
        <f>O143</f>
        <v>0</v>
      </c>
      <c r="AD143" s="181">
        <f>Q143</f>
        <v>0</v>
      </c>
      <c r="AE143" s="180">
        <f>V143</f>
        <v>0</v>
      </c>
      <c r="AF143" s="180">
        <f>G143</f>
        <v>0</v>
      </c>
      <c r="AG143" s="182" t="s">
        <v>386</v>
      </c>
      <c r="AH143" s="182"/>
      <c r="AI143" s="182"/>
      <c r="AJ143" s="182"/>
      <c r="AK143" s="182"/>
      <c r="AL143" s="182"/>
      <c r="AM143" s="182"/>
      <c r="AN143" s="182"/>
      <c r="AO143" s="182"/>
      <c r="AP143" s="182"/>
      <c r="AQ143" s="182"/>
      <c r="AR143" s="182"/>
      <c r="AS143" s="182"/>
      <c r="AT143" s="182"/>
      <c r="AU143" s="182"/>
      <c r="AV143" s="182"/>
      <c r="AW143" s="182"/>
      <c r="AX143" s="182"/>
      <c r="AY143" s="182"/>
      <c r="AZ143" s="182"/>
      <c r="BA143" s="182"/>
      <c r="BB143" s="182"/>
      <c r="BC143" s="182"/>
      <c r="BD143" s="182"/>
      <c r="BE143" s="182"/>
      <c r="BF143" s="182"/>
      <c r="BG143" s="182"/>
      <c r="BH143" s="182"/>
    </row>
    <row r="144" spans="1:60" outlineLevel="2" x14ac:dyDescent="0.2">
      <c r="A144" s="171">
        <v>149</v>
      </c>
      <c r="B144" s="172" t="s">
        <v>395</v>
      </c>
      <c r="C144" s="195" t="s">
        <v>396</v>
      </c>
      <c r="D144" s="173" t="s">
        <v>219</v>
      </c>
      <c r="E144" s="174">
        <v>1</v>
      </c>
      <c r="F144" s="175"/>
      <c r="G144" s="176">
        <f>ROUND(E144*F144,2)</f>
        <v>0</v>
      </c>
      <c r="H144" s="177"/>
      <c r="I144" s="178">
        <f>ROUND(E144*H144,2)</f>
        <v>0</v>
      </c>
      <c r="J144" s="175"/>
      <c r="K144" s="176">
        <f>ROUND(E144*J144,2)</f>
        <v>0</v>
      </c>
      <c r="L144" s="176">
        <v>21</v>
      </c>
      <c r="M144" s="176">
        <f>G144*(1+L144/100)</f>
        <v>0</v>
      </c>
      <c r="N144" s="174">
        <v>0</v>
      </c>
      <c r="O144" s="174">
        <f>ROUND(E144*N144,2)</f>
        <v>0</v>
      </c>
      <c r="P144" s="174">
        <v>0</v>
      </c>
      <c r="Q144" s="174">
        <f>ROUND(E144*P144,2)</f>
        <v>0</v>
      </c>
      <c r="R144" s="176"/>
      <c r="S144" s="176" t="s">
        <v>128</v>
      </c>
      <c r="T144" s="179" t="s">
        <v>216</v>
      </c>
      <c r="U144" s="159">
        <v>0</v>
      </c>
      <c r="V144" s="159">
        <f>ROUND(E144*U144,2)</f>
        <v>0</v>
      </c>
      <c r="W144" s="159"/>
      <c r="X144" s="159" t="s">
        <v>82</v>
      </c>
      <c r="Y144" s="159" t="s">
        <v>120</v>
      </c>
      <c r="Z144" s="180">
        <f>I144</f>
        <v>0</v>
      </c>
      <c r="AA144" s="180">
        <f>K144</f>
        <v>0</v>
      </c>
      <c r="AB144" s="180">
        <f>M144</f>
        <v>0</v>
      </c>
      <c r="AC144" s="181">
        <f>O144</f>
        <v>0</v>
      </c>
      <c r="AD144" s="181">
        <f>Q144</f>
        <v>0</v>
      </c>
      <c r="AE144" s="180">
        <f>V144</f>
        <v>0</v>
      </c>
      <c r="AF144" s="180">
        <f>G144</f>
        <v>0</v>
      </c>
      <c r="AG144" s="182" t="s">
        <v>386</v>
      </c>
      <c r="AH144" s="182"/>
      <c r="AI144" s="182"/>
      <c r="AJ144" s="182"/>
      <c r="AK144" s="182"/>
      <c r="AL144" s="182"/>
      <c r="AM144" s="182"/>
      <c r="AN144" s="182"/>
      <c r="AO144" s="182"/>
      <c r="AP144" s="182"/>
      <c r="AQ144" s="182"/>
      <c r="AR144" s="182"/>
      <c r="AS144" s="182"/>
      <c r="AT144" s="182"/>
      <c r="AU144" s="182"/>
      <c r="AV144" s="182"/>
      <c r="AW144" s="182"/>
      <c r="AX144" s="182"/>
      <c r="AY144" s="182"/>
      <c r="AZ144" s="182"/>
      <c r="BA144" s="182"/>
      <c r="BB144" s="182"/>
      <c r="BC144" s="182"/>
      <c r="BD144" s="182"/>
      <c r="BE144" s="182"/>
      <c r="BF144" s="182"/>
      <c r="BG144" s="182"/>
      <c r="BH144" s="182"/>
    </row>
    <row r="145" spans="1:60" x14ac:dyDescent="0.2">
      <c r="A145" s="163" t="s">
        <v>113</v>
      </c>
      <c r="B145" s="164" t="s">
        <v>83</v>
      </c>
      <c r="C145" s="194" t="s">
        <v>84</v>
      </c>
      <c r="D145" s="165"/>
      <c r="E145" s="166"/>
      <c r="F145" s="167"/>
      <c r="G145" s="167">
        <f>SUM(AF146:AF166)</f>
        <v>0</v>
      </c>
      <c r="H145" s="168"/>
      <c r="I145" s="169">
        <f>SUM(Z146:Z166)</f>
        <v>0</v>
      </c>
      <c r="J145" s="167"/>
      <c r="K145" s="167">
        <f>SUM(AA146:AA166)</f>
        <v>0</v>
      </c>
      <c r="L145" s="167"/>
      <c r="M145" s="167">
        <f>SUM(AB146:AB166)</f>
        <v>0</v>
      </c>
      <c r="N145" s="166"/>
      <c r="O145" s="166">
        <f>SUM(AC146:AC166)</f>
        <v>0</v>
      </c>
      <c r="P145" s="166"/>
      <c r="Q145" s="166">
        <f>SUM(AD146:AD166)</f>
        <v>0</v>
      </c>
      <c r="R145" s="167"/>
      <c r="S145" s="167"/>
      <c r="T145" s="170"/>
      <c r="U145" s="162"/>
      <c r="V145" s="162">
        <f>SUM(AE146:AE166)</f>
        <v>48.36</v>
      </c>
      <c r="W145" s="162"/>
      <c r="X145" s="162"/>
      <c r="Y145" s="162"/>
      <c r="AG145" t="s">
        <v>114</v>
      </c>
    </row>
    <row r="146" spans="1:60" outlineLevel="1" x14ac:dyDescent="0.2">
      <c r="A146" s="163" t="s">
        <v>113</v>
      </c>
      <c r="B146" s="164" t="s">
        <v>85</v>
      </c>
      <c r="C146" s="194" t="s">
        <v>33</v>
      </c>
      <c r="D146" s="165"/>
      <c r="E146" s="166"/>
      <c r="F146" s="167"/>
      <c r="G146" s="167">
        <f>SUM(AF147:AF156)</f>
        <v>0</v>
      </c>
      <c r="H146" s="168"/>
      <c r="I146" s="169">
        <f>SUM(Z147:Z156)</f>
        <v>0</v>
      </c>
      <c r="J146" s="167"/>
      <c r="K146" s="167">
        <f>SUM(AA147:AA156)</f>
        <v>0</v>
      </c>
      <c r="L146" s="167"/>
      <c r="M146" s="167">
        <f>SUM(AB147:AB156)</f>
        <v>0</v>
      </c>
      <c r="N146" s="166"/>
      <c r="O146" s="166">
        <f>SUM(AC147:AC156)</f>
        <v>0</v>
      </c>
      <c r="P146" s="166"/>
      <c r="Q146" s="166">
        <f>SUM(AD147:AD156)</f>
        <v>0</v>
      </c>
      <c r="R146" s="167"/>
      <c r="S146" s="167"/>
      <c r="T146" s="170"/>
      <c r="U146" s="162"/>
      <c r="V146" s="162">
        <f>SUM(AE147:AE156)</f>
        <v>47.71</v>
      </c>
      <c r="W146" s="162"/>
      <c r="X146" s="162"/>
      <c r="Y146" s="162"/>
      <c r="Z146" s="182"/>
      <c r="AA146" s="182"/>
      <c r="AB146" s="182"/>
      <c r="AC146" s="182"/>
      <c r="AD146" s="182"/>
      <c r="AE146" s="182"/>
      <c r="AF146" s="182"/>
      <c r="AG146" s="182" t="s">
        <v>114</v>
      </c>
      <c r="AH146" s="182"/>
      <c r="AI146" s="182"/>
      <c r="AJ146" s="182"/>
      <c r="AK146" s="182"/>
      <c r="AL146" s="182"/>
      <c r="AM146" s="182"/>
      <c r="AN146" s="182"/>
      <c r="AO146" s="182"/>
      <c r="AP146" s="182"/>
      <c r="AQ146" s="182"/>
      <c r="AR146" s="182"/>
      <c r="AS146" s="182"/>
      <c r="AT146" s="182"/>
      <c r="AU146" s="182"/>
      <c r="AV146" s="182"/>
      <c r="AW146" s="182"/>
      <c r="AX146" s="182"/>
      <c r="AY146" s="182"/>
      <c r="AZ146" s="182"/>
      <c r="BA146" s="182"/>
      <c r="BB146" s="182"/>
      <c r="BC146" s="182"/>
      <c r="BD146" s="182"/>
      <c r="BE146" s="182"/>
      <c r="BF146" s="182"/>
      <c r="BG146" s="182"/>
      <c r="BH146" s="182"/>
    </row>
    <row r="147" spans="1:60" outlineLevel="2" x14ac:dyDescent="0.2">
      <c r="A147" s="171">
        <v>88</v>
      </c>
      <c r="B147" s="172" t="s">
        <v>397</v>
      </c>
      <c r="C147" s="195" t="s">
        <v>398</v>
      </c>
      <c r="D147" s="173" t="s">
        <v>117</v>
      </c>
      <c r="E147" s="174">
        <v>20</v>
      </c>
      <c r="F147" s="175"/>
      <c r="G147" s="176">
        <f t="shared" ref="G147:G156" si="56">ROUND(E147*F147,2)</f>
        <v>0</v>
      </c>
      <c r="H147" s="177"/>
      <c r="I147" s="178">
        <f t="shared" ref="I147:I156" si="57">ROUND(E147*H147,2)</f>
        <v>0</v>
      </c>
      <c r="J147" s="175"/>
      <c r="K147" s="176">
        <f t="shared" ref="K147:K156" si="58">ROUND(E147*J147,2)</f>
        <v>0</v>
      </c>
      <c r="L147" s="176">
        <v>21</v>
      </c>
      <c r="M147" s="176">
        <f t="shared" ref="M147:M156" si="59">G147*(1+L147/100)</f>
        <v>0</v>
      </c>
      <c r="N147" s="174">
        <v>0</v>
      </c>
      <c r="O147" s="174">
        <f t="shared" ref="O147:O156" si="60">ROUND(E147*N147,2)</f>
        <v>0</v>
      </c>
      <c r="P147" s="174">
        <v>0</v>
      </c>
      <c r="Q147" s="174">
        <f t="shared" ref="Q147:Q156" si="61">ROUND(E147*P147,2)</f>
        <v>0</v>
      </c>
      <c r="R147" s="176"/>
      <c r="S147" s="176" t="s">
        <v>118</v>
      </c>
      <c r="T147" s="179" t="s">
        <v>118</v>
      </c>
      <c r="U147" s="159">
        <v>8.2170000000000007E-2</v>
      </c>
      <c r="V147" s="159">
        <f t="shared" ref="V147:V156" si="62">ROUND(E147*U147,2)</f>
        <v>1.64</v>
      </c>
      <c r="W147" s="159"/>
      <c r="X147" s="159" t="s">
        <v>119</v>
      </c>
      <c r="Y147" s="159" t="s">
        <v>120</v>
      </c>
      <c r="Z147" s="180">
        <f t="shared" ref="Z147:Z156" si="63">I147</f>
        <v>0</v>
      </c>
      <c r="AA147" s="180">
        <f t="shared" ref="AA147:AA156" si="64">K147</f>
        <v>0</v>
      </c>
      <c r="AB147" s="180">
        <f t="shared" ref="AB147:AB156" si="65">M147</f>
        <v>0</v>
      </c>
      <c r="AC147" s="181">
        <f t="shared" ref="AC147:AC156" si="66">O147</f>
        <v>0</v>
      </c>
      <c r="AD147" s="181">
        <f t="shared" ref="AD147:AD156" si="67">Q147</f>
        <v>0</v>
      </c>
      <c r="AE147" s="180">
        <f t="shared" ref="AE147:AE156" si="68">V147</f>
        <v>1.64</v>
      </c>
      <c r="AF147" s="180">
        <f t="shared" ref="AF147:AF156" si="69">G147</f>
        <v>0</v>
      </c>
      <c r="AG147" s="182" t="s">
        <v>121</v>
      </c>
      <c r="AH147" s="182"/>
      <c r="AI147" s="182"/>
      <c r="AJ147" s="182"/>
      <c r="AK147" s="182"/>
      <c r="AL147" s="182"/>
      <c r="AM147" s="182"/>
      <c r="AN147" s="182"/>
      <c r="AO147" s="182"/>
      <c r="AP147" s="182"/>
      <c r="AQ147" s="182"/>
      <c r="AR147" s="182"/>
      <c r="AS147" s="182"/>
      <c r="AT147" s="182"/>
      <c r="AU147" s="182"/>
      <c r="AV147" s="182"/>
      <c r="AW147" s="182"/>
      <c r="AX147" s="182"/>
      <c r="AY147" s="182"/>
      <c r="AZ147" s="182"/>
      <c r="BA147" s="182"/>
      <c r="BB147" s="182"/>
      <c r="BC147" s="182"/>
      <c r="BD147" s="182"/>
      <c r="BE147" s="182"/>
      <c r="BF147" s="182"/>
      <c r="BG147" s="182"/>
      <c r="BH147" s="182"/>
    </row>
    <row r="148" spans="1:60" outlineLevel="2" x14ac:dyDescent="0.2">
      <c r="A148" s="171">
        <v>89</v>
      </c>
      <c r="B148" s="172" t="s">
        <v>399</v>
      </c>
      <c r="C148" s="195" t="s">
        <v>400</v>
      </c>
      <c r="D148" s="173" t="s">
        <v>117</v>
      </c>
      <c r="E148" s="174">
        <v>89</v>
      </c>
      <c r="F148" s="175"/>
      <c r="G148" s="176">
        <f t="shared" si="56"/>
        <v>0</v>
      </c>
      <c r="H148" s="177"/>
      <c r="I148" s="178">
        <f t="shared" si="57"/>
        <v>0</v>
      </c>
      <c r="J148" s="175"/>
      <c r="K148" s="176">
        <f t="shared" si="58"/>
        <v>0</v>
      </c>
      <c r="L148" s="176">
        <v>21</v>
      </c>
      <c r="M148" s="176">
        <f t="shared" si="59"/>
        <v>0</v>
      </c>
      <c r="N148" s="174">
        <v>0</v>
      </c>
      <c r="O148" s="174">
        <f t="shared" si="60"/>
        <v>0</v>
      </c>
      <c r="P148" s="174">
        <v>0</v>
      </c>
      <c r="Q148" s="174">
        <f t="shared" si="61"/>
        <v>0</v>
      </c>
      <c r="R148" s="176"/>
      <c r="S148" s="176" t="s">
        <v>118</v>
      </c>
      <c r="T148" s="179" t="s">
        <v>118</v>
      </c>
      <c r="U148" s="159">
        <v>5.0500000000000003E-2</v>
      </c>
      <c r="V148" s="159">
        <f t="shared" si="62"/>
        <v>4.49</v>
      </c>
      <c r="W148" s="159"/>
      <c r="X148" s="159" t="s">
        <v>119</v>
      </c>
      <c r="Y148" s="159" t="s">
        <v>120</v>
      </c>
      <c r="Z148" s="180">
        <f t="shared" si="63"/>
        <v>0</v>
      </c>
      <c r="AA148" s="180">
        <f t="shared" si="64"/>
        <v>0</v>
      </c>
      <c r="AB148" s="180">
        <f t="shared" si="65"/>
        <v>0</v>
      </c>
      <c r="AC148" s="181">
        <f t="shared" si="66"/>
        <v>0</v>
      </c>
      <c r="AD148" s="181">
        <f t="shared" si="67"/>
        <v>0</v>
      </c>
      <c r="AE148" s="180">
        <f t="shared" si="68"/>
        <v>4.49</v>
      </c>
      <c r="AF148" s="180">
        <f t="shared" si="69"/>
        <v>0</v>
      </c>
      <c r="AG148" s="182" t="s">
        <v>121</v>
      </c>
      <c r="AH148" s="182"/>
      <c r="AI148" s="182"/>
      <c r="AJ148" s="182"/>
      <c r="AK148" s="182"/>
      <c r="AL148" s="182"/>
      <c r="AM148" s="182"/>
      <c r="AN148" s="182"/>
      <c r="AO148" s="182"/>
      <c r="AP148" s="182"/>
      <c r="AQ148" s="182"/>
      <c r="AR148" s="182"/>
      <c r="AS148" s="182"/>
      <c r="AT148" s="182"/>
      <c r="AU148" s="182"/>
      <c r="AV148" s="182"/>
      <c r="AW148" s="182"/>
      <c r="AX148" s="182"/>
      <c r="AY148" s="182"/>
      <c r="AZ148" s="182"/>
      <c r="BA148" s="182"/>
      <c r="BB148" s="182"/>
      <c r="BC148" s="182"/>
      <c r="BD148" s="182"/>
      <c r="BE148" s="182"/>
      <c r="BF148" s="182"/>
      <c r="BG148" s="182"/>
      <c r="BH148" s="182"/>
    </row>
    <row r="149" spans="1:60" outlineLevel="2" x14ac:dyDescent="0.2">
      <c r="A149" s="171">
        <v>90</v>
      </c>
      <c r="B149" s="172" t="s">
        <v>401</v>
      </c>
      <c r="C149" s="195" t="s">
        <v>402</v>
      </c>
      <c r="D149" s="173" t="s">
        <v>117</v>
      </c>
      <c r="E149" s="174">
        <v>4</v>
      </c>
      <c r="F149" s="175"/>
      <c r="G149" s="176">
        <f t="shared" si="56"/>
        <v>0</v>
      </c>
      <c r="H149" s="177"/>
      <c r="I149" s="178">
        <f t="shared" si="57"/>
        <v>0</v>
      </c>
      <c r="J149" s="175"/>
      <c r="K149" s="176">
        <f t="shared" si="58"/>
        <v>0</v>
      </c>
      <c r="L149" s="176">
        <v>21</v>
      </c>
      <c r="M149" s="176">
        <f t="shared" si="59"/>
        <v>0</v>
      </c>
      <c r="N149" s="174">
        <v>0</v>
      </c>
      <c r="O149" s="174">
        <f t="shared" si="60"/>
        <v>0</v>
      </c>
      <c r="P149" s="174">
        <v>0</v>
      </c>
      <c r="Q149" s="174">
        <f t="shared" si="61"/>
        <v>0</v>
      </c>
      <c r="R149" s="176"/>
      <c r="S149" s="176" t="s">
        <v>118</v>
      </c>
      <c r="T149" s="179" t="s">
        <v>118</v>
      </c>
      <c r="U149" s="159">
        <v>0.4955</v>
      </c>
      <c r="V149" s="159">
        <f t="shared" si="62"/>
        <v>1.98</v>
      </c>
      <c r="W149" s="159"/>
      <c r="X149" s="159" t="s">
        <v>119</v>
      </c>
      <c r="Y149" s="159" t="s">
        <v>120</v>
      </c>
      <c r="Z149" s="180">
        <f t="shared" si="63"/>
        <v>0</v>
      </c>
      <c r="AA149" s="180">
        <f t="shared" si="64"/>
        <v>0</v>
      </c>
      <c r="AB149" s="180">
        <f t="shared" si="65"/>
        <v>0</v>
      </c>
      <c r="AC149" s="181">
        <f t="shared" si="66"/>
        <v>0</v>
      </c>
      <c r="AD149" s="181">
        <f t="shared" si="67"/>
        <v>0</v>
      </c>
      <c r="AE149" s="180">
        <f t="shared" si="68"/>
        <v>1.98</v>
      </c>
      <c r="AF149" s="180">
        <f t="shared" si="69"/>
        <v>0</v>
      </c>
      <c r="AG149" s="182" t="s">
        <v>121</v>
      </c>
      <c r="AH149" s="182"/>
      <c r="AI149" s="182"/>
      <c r="AJ149" s="182"/>
      <c r="AK149" s="182"/>
      <c r="AL149" s="182"/>
      <c r="AM149" s="182"/>
      <c r="AN149" s="182"/>
      <c r="AO149" s="182"/>
      <c r="AP149" s="182"/>
      <c r="AQ149" s="182"/>
      <c r="AR149" s="182"/>
      <c r="AS149" s="182"/>
      <c r="AT149" s="182"/>
      <c r="AU149" s="182"/>
      <c r="AV149" s="182"/>
      <c r="AW149" s="182"/>
      <c r="AX149" s="182"/>
      <c r="AY149" s="182"/>
      <c r="AZ149" s="182"/>
      <c r="BA149" s="182"/>
      <c r="BB149" s="182"/>
      <c r="BC149" s="182"/>
      <c r="BD149" s="182"/>
      <c r="BE149" s="182"/>
      <c r="BF149" s="182"/>
      <c r="BG149" s="182"/>
      <c r="BH149" s="182"/>
    </row>
    <row r="150" spans="1:60" outlineLevel="2" x14ac:dyDescent="0.2">
      <c r="A150" s="171">
        <v>91</v>
      </c>
      <c r="B150" s="172" t="s">
        <v>403</v>
      </c>
      <c r="C150" s="195" t="s">
        <v>404</v>
      </c>
      <c r="D150" s="173" t="s">
        <v>117</v>
      </c>
      <c r="E150" s="174">
        <v>26</v>
      </c>
      <c r="F150" s="175"/>
      <c r="G150" s="176">
        <f t="shared" si="56"/>
        <v>0</v>
      </c>
      <c r="H150" s="177"/>
      <c r="I150" s="178">
        <f t="shared" si="57"/>
        <v>0</v>
      </c>
      <c r="J150" s="175"/>
      <c r="K150" s="176">
        <f t="shared" si="58"/>
        <v>0</v>
      </c>
      <c r="L150" s="176">
        <v>21</v>
      </c>
      <c r="M150" s="176">
        <f t="shared" si="59"/>
        <v>0</v>
      </c>
      <c r="N150" s="174">
        <v>0</v>
      </c>
      <c r="O150" s="174">
        <f t="shared" si="60"/>
        <v>0</v>
      </c>
      <c r="P150" s="174">
        <v>0</v>
      </c>
      <c r="Q150" s="174">
        <f t="shared" si="61"/>
        <v>0</v>
      </c>
      <c r="R150" s="176"/>
      <c r="S150" s="176" t="s">
        <v>118</v>
      </c>
      <c r="T150" s="179" t="s">
        <v>118</v>
      </c>
      <c r="U150" s="159">
        <v>0.34799999999999998</v>
      </c>
      <c r="V150" s="159">
        <f t="shared" si="62"/>
        <v>9.0500000000000007</v>
      </c>
      <c r="W150" s="159"/>
      <c r="X150" s="159" t="s">
        <v>119</v>
      </c>
      <c r="Y150" s="159" t="s">
        <v>120</v>
      </c>
      <c r="Z150" s="180">
        <f t="shared" si="63"/>
        <v>0</v>
      </c>
      <c r="AA150" s="180">
        <f t="shared" si="64"/>
        <v>0</v>
      </c>
      <c r="AB150" s="180">
        <f t="shared" si="65"/>
        <v>0</v>
      </c>
      <c r="AC150" s="181">
        <f t="shared" si="66"/>
        <v>0</v>
      </c>
      <c r="AD150" s="181">
        <f t="shared" si="67"/>
        <v>0</v>
      </c>
      <c r="AE150" s="180">
        <f t="shared" si="68"/>
        <v>9.0500000000000007</v>
      </c>
      <c r="AF150" s="180">
        <f t="shared" si="69"/>
        <v>0</v>
      </c>
      <c r="AG150" s="182" t="s">
        <v>121</v>
      </c>
      <c r="AH150" s="182"/>
      <c r="AI150" s="182"/>
      <c r="AJ150" s="182"/>
      <c r="AK150" s="182"/>
      <c r="AL150" s="182"/>
      <c r="AM150" s="182"/>
      <c r="AN150" s="182"/>
      <c r="AO150" s="182"/>
      <c r="AP150" s="182"/>
      <c r="AQ150" s="182"/>
      <c r="AR150" s="182"/>
      <c r="AS150" s="182"/>
      <c r="AT150" s="182"/>
      <c r="AU150" s="182"/>
      <c r="AV150" s="182"/>
      <c r="AW150" s="182"/>
      <c r="AX150" s="182"/>
      <c r="AY150" s="182"/>
      <c r="AZ150" s="182"/>
      <c r="BA150" s="182"/>
      <c r="BB150" s="182"/>
      <c r="BC150" s="182"/>
      <c r="BD150" s="182"/>
      <c r="BE150" s="182"/>
      <c r="BF150" s="182"/>
      <c r="BG150" s="182"/>
      <c r="BH150" s="182"/>
    </row>
    <row r="151" spans="1:60" ht="22.5" outlineLevel="2" x14ac:dyDescent="0.2">
      <c r="A151" s="171">
        <v>131</v>
      </c>
      <c r="B151" s="172" t="s">
        <v>405</v>
      </c>
      <c r="C151" s="195" t="s">
        <v>406</v>
      </c>
      <c r="D151" s="173" t="s">
        <v>219</v>
      </c>
      <c r="E151" s="174">
        <v>1</v>
      </c>
      <c r="F151" s="175"/>
      <c r="G151" s="176">
        <f t="shared" si="56"/>
        <v>0</v>
      </c>
      <c r="H151" s="177"/>
      <c r="I151" s="178">
        <f t="shared" si="57"/>
        <v>0</v>
      </c>
      <c r="J151" s="175"/>
      <c r="K151" s="176">
        <f t="shared" si="58"/>
        <v>0</v>
      </c>
      <c r="L151" s="176">
        <v>21</v>
      </c>
      <c r="M151" s="176">
        <f t="shared" si="59"/>
        <v>0</v>
      </c>
      <c r="N151" s="174">
        <v>0</v>
      </c>
      <c r="O151" s="174">
        <f t="shared" si="60"/>
        <v>0</v>
      </c>
      <c r="P151" s="174">
        <v>0</v>
      </c>
      <c r="Q151" s="174">
        <f t="shared" si="61"/>
        <v>0</v>
      </c>
      <c r="R151" s="176"/>
      <c r="S151" s="176" t="s">
        <v>128</v>
      </c>
      <c r="T151" s="179" t="s">
        <v>129</v>
      </c>
      <c r="U151" s="159">
        <v>0</v>
      </c>
      <c r="V151" s="159">
        <f t="shared" si="62"/>
        <v>0</v>
      </c>
      <c r="W151" s="159"/>
      <c r="X151" s="159" t="s">
        <v>119</v>
      </c>
      <c r="Y151" s="159" t="s">
        <v>120</v>
      </c>
      <c r="Z151" s="180">
        <f t="shared" si="63"/>
        <v>0</v>
      </c>
      <c r="AA151" s="180">
        <f t="shared" si="64"/>
        <v>0</v>
      </c>
      <c r="AB151" s="180">
        <f t="shared" si="65"/>
        <v>0</v>
      </c>
      <c r="AC151" s="181">
        <f t="shared" si="66"/>
        <v>0</v>
      </c>
      <c r="AD151" s="181">
        <f t="shared" si="67"/>
        <v>0</v>
      </c>
      <c r="AE151" s="180">
        <f t="shared" si="68"/>
        <v>0</v>
      </c>
      <c r="AF151" s="180">
        <f t="shared" si="69"/>
        <v>0</v>
      </c>
      <c r="AG151" s="182" t="s">
        <v>121</v>
      </c>
      <c r="AH151" s="182"/>
      <c r="AI151" s="182"/>
      <c r="AJ151" s="182"/>
      <c r="AK151" s="182"/>
      <c r="AL151" s="182"/>
      <c r="AM151" s="182"/>
      <c r="AN151" s="182"/>
      <c r="AO151" s="182"/>
      <c r="AP151" s="182"/>
      <c r="AQ151" s="182"/>
      <c r="AR151" s="182"/>
      <c r="AS151" s="182"/>
      <c r="AT151" s="182"/>
      <c r="AU151" s="182"/>
      <c r="AV151" s="182"/>
      <c r="AW151" s="182"/>
      <c r="AX151" s="182"/>
      <c r="AY151" s="182"/>
      <c r="AZ151" s="182"/>
      <c r="BA151" s="182"/>
      <c r="BB151" s="182"/>
      <c r="BC151" s="182"/>
      <c r="BD151" s="182"/>
      <c r="BE151" s="182"/>
      <c r="BF151" s="182"/>
      <c r="BG151" s="182"/>
      <c r="BH151" s="182"/>
    </row>
    <row r="152" spans="1:60" outlineLevel="2" x14ac:dyDescent="0.2">
      <c r="A152" s="171">
        <v>135</v>
      </c>
      <c r="B152" s="172" t="s">
        <v>407</v>
      </c>
      <c r="C152" s="195" t="s">
        <v>408</v>
      </c>
      <c r="D152" s="173" t="s">
        <v>117</v>
      </c>
      <c r="E152" s="174">
        <v>12</v>
      </c>
      <c r="F152" s="175"/>
      <c r="G152" s="176">
        <f t="shared" si="56"/>
        <v>0</v>
      </c>
      <c r="H152" s="177"/>
      <c r="I152" s="178">
        <f t="shared" si="57"/>
        <v>0</v>
      </c>
      <c r="J152" s="175"/>
      <c r="K152" s="176">
        <f t="shared" si="58"/>
        <v>0</v>
      </c>
      <c r="L152" s="176">
        <v>21</v>
      </c>
      <c r="M152" s="176">
        <f t="shared" si="59"/>
        <v>0</v>
      </c>
      <c r="N152" s="174">
        <v>0</v>
      </c>
      <c r="O152" s="174">
        <f t="shared" si="60"/>
        <v>0</v>
      </c>
      <c r="P152" s="174">
        <v>0</v>
      </c>
      <c r="Q152" s="174">
        <f t="shared" si="61"/>
        <v>0</v>
      </c>
      <c r="R152" s="176"/>
      <c r="S152" s="176" t="s">
        <v>118</v>
      </c>
      <c r="T152" s="179" t="s">
        <v>118</v>
      </c>
      <c r="U152" s="159">
        <v>0.14033000000000001</v>
      </c>
      <c r="V152" s="159">
        <f t="shared" si="62"/>
        <v>1.68</v>
      </c>
      <c r="W152" s="159"/>
      <c r="X152" s="159" t="s">
        <v>119</v>
      </c>
      <c r="Y152" s="159" t="s">
        <v>120</v>
      </c>
      <c r="Z152" s="180">
        <f t="shared" si="63"/>
        <v>0</v>
      </c>
      <c r="AA152" s="180">
        <f t="shared" si="64"/>
        <v>0</v>
      </c>
      <c r="AB152" s="180">
        <f t="shared" si="65"/>
        <v>0</v>
      </c>
      <c r="AC152" s="181">
        <f t="shared" si="66"/>
        <v>0</v>
      </c>
      <c r="AD152" s="181">
        <f t="shared" si="67"/>
        <v>0</v>
      </c>
      <c r="AE152" s="180">
        <f t="shared" si="68"/>
        <v>1.68</v>
      </c>
      <c r="AF152" s="180">
        <f t="shared" si="69"/>
        <v>0</v>
      </c>
      <c r="AG152" s="182" t="s">
        <v>121</v>
      </c>
      <c r="AH152" s="182"/>
      <c r="AI152" s="182"/>
      <c r="AJ152" s="182"/>
      <c r="AK152" s="182"/>
      <c r="AL152" s="182"/>
      <c r="AM152" s="182"/>
      <c r="AN152" s="182"/>
      <c r="AO152" s="182"/>
      <c r="AP152" s="182"/>
      <c r="AQ152" s="182"/>
      <c r="AR152" s="182"/>
      <c r="AS152" s="182"/>
      <c r="AT152" s="182"/>
      <c r="AU152" s="182"/>
      <c r="AV152" s="182"/>
      <c r="AW152" s="182"/>
      <c r="AX152" s="182"/>
      <c r="AY152" s="182"/>
      <c r="AZ152" s="182"/>
      <c r="BA152" s="182"/>
      <c r="BB152" s="182"/>
      <c r="BC152" s="182"/>
      <c r="BD152" s="182"/>
      <c r="BE152" s="182"/>
      <c r="BF152" s="182"/>
      <c r="BG152" s="182"/>
      <c r="BH152" s="182"/>
    </row>
    <row r="153" spans="1:60" outlineLevel="2" x14ac:dyDescent="0.2">
      <c r="A153" s="171">
        <v>136</v>
      </c>
      <c r="B153" s="172" t="s">
        <v>409</v>
      </c>
      <c r="C153" s="195" t="s">
        <v>410</v>
      </c>
      <c r="D153" s="173" t="s">
        <v>117</v>
      </c>
      <c r="E153" s="174">
        <v>1</v>
      </c>
      <c r="F153" s="175"/>
      <c r="G153" s="176">
        <f t="shared" si="56"/>
        <v>0</v>
      </c>
      <c r="H153" s="177"/>
      <c r="I153" s="178">
        <f t="shared" si="57"/>
        <v>0</v>
      </c>
      <c r="J153" s="175"/>
      <c r="K153" s="176">
        <f t="shared" si="58"/>
        <v>0</v>
      </c>
      <c r="L153" s="176">
        <v>21</v>
      </c>
      <c r="M153" s="176">
        <f t="shared" si="59"/>
        <v>0</v>
      </c>
      <c r="N153" s="174">
        <v>0</v>
      </c>
      <c r="O153" s="174">
        <f t="shared" si="60"/>
        <v>0</v>
      </c>
      <c r="P153" s="174">
        <v>0</v>
      </c>
      <c r="Q153" s="174">
        <f t="shared" si="61"/>
        <v>0</v>
      </c>
      <c r="R153" s="176"/>
      <c r="S153" s="176" t="s">
        <v>118</v>
      </c>
      <c r="T153" s="179" t="s">
        <v>118</v>
      </c>
      <c r="U153" s="159">
        <v>0.14033000000000001</v>
      </c>
      <c r="V153" s="159">
        <f t="shared" si="62"/>
        <v>0.14000000000000001</v>
      </c>
      <c r="W153" s="159"/>
      <c r="X153" s="159" t="s">
        <v>119</v>
      </c>
      <c r="Y153" s="159" t="s">
        <v>120</v>
      </c>
      <c r="Z153" s="180">
        <f t="shared" si="63"/>
        <v>0</v>
      </c>
      <c r="AA153" s="180">
        <f t="shared" si="64"/>
        <v>0</v>
      </c>
      <c r="AB153" s="180">
        <f t="shared" si="65"/>
        <v>0</v>
      </c>
      <c r="AC153" s="181">
        <f t="shared" si="66"/>
        <v>0</v>
      </c>
      <c r="AD153" s="181">
        <f t="shared" si="67"/>
        <v>0</v>
      </c>
      <c r="AE153" s="180">
        <f t="shared" si="68"/>
        <v>0.14000000000000001</v>
      </c>
      <c r="AF153" s="180">
        <f t="shared" si="69"/>
        <v>0</v>
      </c>
      <c r="AG153" s="182" t="s">
        <v>121</v>
      </c>
      <c r="AH153" s="182"/>
      <c r="AI153" s="182"/>
      <c r="AJ153" s="182"/>
      <c r="AK153" s="182"/>
      <c r="AL153" s="182"/>
      <c r="AM153" s="182"/>
      <c r="AN153" s="182"/>
      <c r="AO153" s="182"/>
      <c r="AP153" s="182"/>
      <c r="AQ153" s="182"/>
      <c r="AR153" s="182"/>
      <c r="AS153" s="182"/>
      <c r="AT153" s="182"/>
      <c r="AU153" s="182"/>
      <c r="AV153" s="182"/>
      <c r="AW153" s="182"/>
      <c r="AX153" s="182"/>
      <c r="AY153" s="182"/>
      <c r="AZ153" s="182"/>
      <c r="BA153" s="182"/>
      <c r="BB153" s="182"/>
      <c r="BC153" s="182"/>
      <c r="BD153" s="182"/>
      <c r="BE153" s="182"/>
      <c r="BF153" s="182"/>
      <c r="BG153" s="182"/>
      <c r="BH153" s="182"/>
    </row>
    <row r="154" spans="1:60" outlineLevel="2" x14ac:dyDescent="0.2">
      <c r="A154" s="171">
        <v>138</v>
      </c>
      <c r="B154" s="172" t="s">
        <v>411</v>
      </c>
      <c r="C154" s="195" t="s">
        <v>412</v>
      </c>
      <c r="D154" s="173" t="s">
        <v>117</v>
      </c>
      <c r="E154" s="174">
        <v>5</v>
      </c>
      <c r="F154" s="175"/>
      <c r="G154" s="176">
        <f t="shared" si="56"/>
        <v>0</v>
      </c>
      <c r="H154" s="177"/>
      <c r="I154" s="178">
        <f t="shared" si="57"/>
        <v>0</v>
      </c>
      <c r="J154" s="175"/>
      <c r="K154" s="176">
        <f t="shared" si="58"/>
        <v>0</v>
      </c>
      <c r="L154" s="176">
        <v>21</v>
      </c>
      <c r="M154" s="176">
        <f t="shared" si="59"/>
        <v>0</v>
      </c>
      <c r="N154" s="174">
        <v>0</v>
      </c>
      <c r="O154" s="174">
        <f t="shared" si="60"/>
        <v>0</v>
      </c>
      <c r="P154" s="174">
        <v>0</v>
      </c>
      <c r="Q154" s="174">
        <f t="shared" si="61"/>
        <v>0</v>
      </c>
      <c r="R154" s="176"/>
      <c r="S154" s="176" t="s">
        <v>118</v>
      </c>
      <c r="T154" s="179" t="s">
        <v>118</v>
      </c>
      <c r="U154" s="159">
        <v>0.18167</v>
      </c>
      <c r="V154" s="159">
        <f t="shared" si="62"/>
        <v>0.91</v>
      </c>
      <c r="W154" s="159"/>
      <c r="X154" s="159" t="s">
        <v>119</v>
      </c>
      <c r="Y154" s="159" t="s">
        <v>120</v>
      </c>
      <c r="Z154" s="180">
        <f t="shared" si="63"/>
        <v>0</v>
      </c>
      <c r="AA154" s="180">
        <f t="shared" si="64"/>
        <v>0</v>
      </c>
      <c r="AB154" s="180">
        <f t="shared" si="65"/>
        <v>0</v>
      </c>
      <c r="AC154" s="181">
        <f t="shared" si="66"/>
        <v>0</v>
      </c>
      <c r="AD154" s="181">
        <f t="shared" si="67"/>
        <v>0</v>
      </c>
      <c r="AE154" s="180">
        <f t="shared" si="68"/>
        <v>0.91</v>
      </c>
      <c r="AF154" s="180">
        <f t="shared" si="69"/>
        <v>0</v>
      </c>
      <c r="AG154" s="182" t="s">
        <v>121</v>
      </c>
      <c r="AH154" s="182"/>
      <c r="AI154" s="182"/>
      <c r="AJ154" s="182"/>
      <c r="AK154" s="182"/>
      <c r="AL154" s="182"/>
      <c r="AM154" s="182"/>
      <c r="AN154" s="182"/>
      <c r="AO154" s="182"/>
      <c r="AP154" s="182"/>
      <c r="AQ154" s="182"/>
      <c r="AR154" s="182"/>
      <c r="AS154" s="182"/>
      <c r="AT154" s="182"/>
      <c r="AU154" s="182"/>
      <c r="AV154" s="182"/>
      <c r="AW154" s="182"/>
      <c r="AX154" s="182"/>
      <c r="AY154" s="182"/>
      <c r="AZ154" s="182"/>
      <c r="BA154" s="182"/>
      <c r="BB154" s="182"/>
      <c r="BC154" s="182"/>
      <c r="BD154" s="182"/>
      <c r="BE154" s="182"/>
      <c r="BF154" s="182"/>
      <c r="BG154" s="182"/>
      <c r="BH154" s="182"/>
    </row>
    <row r="155" spans="1:60" outlineLevel="2" x14ac:dyDescent="0.2">
      <c r="A155" s="171">
        <v>140</v>
      </c>
      <c r="B155" s="172" t="s">
        <v>413</v>
      </c>
      <c r="C155" s="195" t="s">
        <v>414</v>
      </c>
      <c r="D155" s="173" t="s">
        <v>117</v>
      </c>
      <c r="E155" s="174">
        <v>5</v>
      </c>
      <c r="F155" s="175"/>
      <c r="G155" s="176">
        <f t="shared" si="56"/>
        <v>0</v>
      </c>
      <c r="H155" s="177"/>
      <c r="I155" s="178">
        <f t="shared" si="57"/>
        <v>0</v>
      </c>
      <c r="J155" s="175"/>
      <c r="K155" s="176">
        <f t="shared" si="58"/>
        <v>0</v>
      </c>
      <c r="L155" s="176">
        <v>21</v>
      </c>
      <c r="M155" s="176">
        <f t="shared" si="59"/>
        <v>0</v>
      </c>
      <c r="N155" s="174">
        <v>0</v>
      </c>
      <c r="O155" s="174">
        <f t="shared" si="60"/>
        <v>0</v>
      </c>
      <c r="P155" s="174">
        <v>0</v>
      </c>
      <c r="Q155" s="174">
        <f t="shared" si="61"/>
        <v>0</v>
      </c>
      <c r="R155" s="176"/>
      <c r="S155" s="176" t="s">
        <v>118</v>
      </c>
      <c r="T155" s="179" t="s">
        <v>118</v>
      </c>
      <c r="U155" s="159">
        <v>5.3830000000000003E-2</v>
      </c>
      <c r="V155" s="159">
        <f t="shared" si="62"/>
        <v>0.27</v>
      </c>
      <c r="W155" s="159"/>
      <c r="X155" s="159" t="s">
        <v>119</v>
      </c>
      <c r="Y155" s="159" t="s">
        <v>120</v>
      </c>
      <c r="Z155" s="180">
        <f t="shared" si="63"/>
        <v>0</v>
      </c>
      <c r="AA155" s="180">
        <f t="shared" si="64"/>
        <v>0</v>
      </c>
      <c r="AB155" s="180">
        <f t="shared" si="65"/>
        <v>0</v>
      </c>
      <c r="AC155" s="181">
        <f t="shared" si="66"/>
        <v>0</v>
      </c>
      <c r="AD155" s="181">
        <f t="shared" si="67"/>
        <v>0</v>
      </c>
      <c r="AE155" s="180">
        <f t="shared" si="68"/>
        <v>0.27</v>
      </c>
      <c r="AF155" s="180">
        <f t="shared" si="69"/>
        <v>0</v>
      </c>
      <c r="AG155" s="182" t="s">
        <v>121</v>
      </c>
      <c r="AH155" s="182"/>
      <c r="AI155" s="182"/>
      <c r="AJ155" s="182"/>
      <c r="AK155" s="182"/>
      <c r="AL155" s="182"/>
      <c r="AM155" s="182"/>
      <c r="AN155" s="182"/>
      <c r="AO155" s="182"/>
      <c r="AP155" s="182"/>
      <c r="AQ155" s="182"/>
      <c r="AR155" s="182"/>
      <c r="AS155" s="182"/>
      <c r="AT155" s="182"/>
      <c r="AU155" s="182"/>
      <c r="AV155" s="182"/>
      <c r="AW155" s="182"/>
      <c r="AX155" s="182"/>
      <c r="AY155" s="182"/>
      <c r="AZ155" s="182"/>
      <c r="BA155" s="182"/>
      <c r="BB155" s="182"/>
      <c r="BC155" s="182"/>
      <c r="BD155" s="182"/>
      <c r="BE155" s="182"/>
      <c r="BF155" s="182"/>
      <c r="BG155" s="182"/>
      <c r="BH155" s="182"/>
    </row>
    <row r="156" spans="1:60" outlineLevel="2" x14ac:dyDescent="0.2">
      <c r="A156" s="171">
        <v>142</v>
      </c>
      <c r="B156" s="172" t="s">
        <v>415</v>
      </c>
      <c r="C156" s="195" t="s">
        <v>416</v>
      </c>
      <c r="D156" s="173" t="s">
        <v>156</v>
      </c>
      <c r="E156" s="174">
        <v>476.4</v>
      </c>
      <c r="F156" s="175"/>
      <c r="G156" s="176">
        <f t="shared" si="56"/>
        <v>0</v>
      </c>
      <c r="H156" s="177"/>
      <c r="I156" s="178">
        <f t="shared" si="57"/>
        <v>0</v>
      </c>
      <c r="J156" s="175"/>
      <c r="K156" s="176">
        <f t="shared" si="58"/>
        <v>0</v>
      </c>
      <c r="L156" s="176">
        <v>21</v>
      </c>
      <c r="M156" s="176">
        <f t="shared" si="59"/>
        <v>0</v>
      </c>
      <c r="N156" s="174">
        <v>0</v>
      </c>
      <c r="O156" s="174">
        <f t="shared" si="60"/>
        <v>0</v>
      </c>
      <c r="P156" s="174">
        <v>0</v>
      </c>
      <c r="Q156" s="174">
        <f t="shared" si="61"/>
        <v>0</v>
      </c>
      <c r="R156" s="176"/>
      <c r="S156" s="176" t="s">
        <v>118</v>
      </c>
      <c r="T156" s="179" t="s">
        <v>118</v>
      </c>
      <c r="U156" s="159">
        <v>5.7829999999999999E-2</v>
      </c>
      <c r="V156" s="159">
        <f t="shared" si="62"/>
        <v>27.55</v>
      </c>
      <c r="W156" s="159"/>
      <c r="X156" s="159" t="s">
        <v>119</v>
      </c>
      <c r="Y156" s="159" t="s">
        <v>120</v>
      </c>
      <c r="Z156" s="180">
        <f t="shared" si="63"/>
        <v>0</v>
      </c>
      <c r="AA156" s="180">
        <f t="shared" si="64"/>
        <v>0</v>
      </c>
      <c r="AB156" s="180">
        <f t="shared" si="65"/>
        <v>0</v>
      </c>
      <c r="AC156" s="181">
        <f t="shared" si="66"/>
        <v>0</v>
      </c>
      <c r="AD156" s="181">
        <f t="shared" si="67"/>
        <v>0</v>
      </c>
      <c r="AE156" s="180">
        <f t="shared" si="68"/>
        <v>27.55</v>
      </c>
      <c r="AF156" s="180">
        <f t="shared" si="69"/>
        <v>0</v>
      </c>
      <c r="AG156" s="182" t="s">
        <v>121</v>
      </c>
      <c r="AH156" s="182"/>
      <c r="AI156" s="182"/>
      <c r="AJ156" s="182"/>
      <c r="AK156" s="182"/>
      <c r="AL156" s="182"/>
      <c r="AM156" s="182"/>
      <c r="AN156" s="182"/>
      <c r="AO156" s="182"/>
      <c r="AP156" s="182"/>
      <c r="AQ156" s="182"/>
      <c r="AR156" s="182"/>
      <c r="AS156" s="182"/>
      <c r="AT156" s="182"/>
      <c r="AU156" s="182"/>
      <c r="AV156" s="182"/>
      <c r="AW156" s="182"/>
      <c r="AX156" s="182"/>
      <c r="AY156" s="182"/>
      <c r="AZ156" s="182"/>
      <c r="BA156" s="182"/>
      <c r="BB156" s="182"/>
      <c r="BC156" s="182"/>
      <c r="BD156" s="182"/>
      <c r="BE156" s="182"/>
      <c r="BF156" s="182"/>
      <c r="BG156" s="182"/>
      <c r="BH156" s="182"/>
    </row>
    <row r="157" spans="1:60" outlineLevel="1" x14ac:dyDescent="0.2">
      <c r="A157" s="163" t="s">
        <v>113</v>
      </c>
      <c r="B157" s="164" t="s">
        <v>86</v>
      </c>
      <c r="C157" s="194" t="s">
        <v>80</v>
      </c>
      <c r="D157" s="165"/>
      <c r="E157" s="166"/>
      <c r="F157" s="167"/>
      <c r="G157" s="167">
        <f>SUM(AF158:AF166)</f>
        <v>0</v>
      </c>
      <c r="H157" s="168"/>
      <c r="I157" s="169">
        <f>SUM(Z158:Z166)</f>
        <v>0</v>
      </c>
      <c r="J157" s="167"/>
      <c r="K157" s="167">
        <f>SUM(AA158:AA166)</f>
        <v>0</v>
      </c>
      <c r="L157" s="167"/>
      <c r="M157" s="167">
        <f>SUM(AB158:AB166)</f>
        <v>0</v>
      </c>
      <c r="N157" s="166"/>
      <c r="O157" s="166">
        <f>SUM(AC158:AC166)</f>
        <v>0</v>
      </c>
      <c r="P157" s="166"/>
      <c r="Q157" s="166">
        <f>SUM(AD158:AD166)</f>
        <v>0</v>
      </c>
      <c r="R157" s="167"/>
      <c r="S157" s="167"/>
      <c r="T157" s="170"/>
      <c r="U157" s="162"/>
      <c r="V157" s="162">
        <f>SUM(AE158:AE166)</f>
        <v>0.65</v>
      </c>
      <c r="W157" s="162"/>
      <c r="X157" s="162"/>
      <c r="Y157" s="162"/>
      <c r="Z157" s="182"/>
      <c r="AA157" s="182"/>
      <c r="AB157" s="182"/>
      <c r="AC157" s="182"/>
      <c r="AD157" s="182"/>
      <c r="AE157" s="182"/>
      <c r="AF157" s="182"/>
      <c r="AG157" s="182" t="s">
        <v>114</v>
      </c>
      <c r="AH157" s="182"/>
      <c r="AI157" s="182"/>
      <c r="AJ157" s="182"/>
      <c r="AK157" s="182"/>
      <c r="AL157" s="182"/>
      <c r="AM157" s="182"/>
      <c r="AN157" s="182"/>
      <c r="AO157" s="182"/>
      <c r="AP157" s="182"/>
      <c r="AQ157" s="182"/>
      <c r="AR157" s="182"/>
      <c r="AS157" s="182"/>
      <c r="AT157" s="182"/>
      <c r="AU157" s="182"/>
      <c r="AV157" s="182"/>
      <c r="AW157" s="182"/>
      <c r="AX157" s="182"/>
      <c r="AY157" s="182"/>
      <c r="AZ157" s="182"/>
      <c r="BA157" s="182"/>
      <c r="BB157" s="182"/>
      <c r="BC157" s="182"/>
      <c r="BD157" s="182"/>
      <c r="BE157" s="182"/>
      <c r="BF157" s="182"/>
      <c r="BG157" s="182"/>
      <c r="BH157" s="182"/>
    </row>
    <row r="158" spans="1:60" outlineLevel="2" x14ac:dyDescent="0.2">
      <c r="A158" s="171">
        <v>127</v>
      </c>
      <c r="B158" s="172" t="s">
        <v>417</v>
      </c>
      <c r="C158" s="195" t="s">
        <v>418</v>
      </c>
      <c r="D158" s="173" t="s">
        <v>252</v>
      </c>
      <c r="E158" s="174">
        <v>1</v>
      </c>
      <c r="F158" s="175"/>
      <c r="G158" s="176">
        <f t="shared" ref="G158:G166" si="70">ROUND(E158*F158,2)</f>
        <v>0</v>
      </c>
      <c r="H158" s="177"/>
      <c r="I158" s="178">
        <f t="shared" ref="I158:I166" si="71">ROUND(E158*H158,2)</f>
        <v>0</v>
      </c>
      <c r="J158" s="175"/>
      <c r="K158" s="176">
        <f t="shared" ref="K158:K166" si="72">ROUND(E158*J158,2)</f>
        <v>0</v>
      </c>
      <c r="L158" s="176">
        <v>21</v>
      </c>
      <c r="M158" s="176">
        <f t="shared" ref="M158:M166" si="73">G158*(1+L158/100)</f>
        <v>0</v>
      </c>
      <c r="N158" s="174">
        <v>0</v>
      </c>
      <c r="O158" s="174">
        <f t="shared" ref="O158:O166" si="74">ROUND(E158*N158,2)</f>
        <v>0</v>
      </c>
      <c r="P158" s="174">
        <v>0</v>
      </c>
      <c r="Q158" s="174">
        <f t="shared" ref="Q158:Q166" si="75">ROUND(E158*P158,2)</f>
        <v>0</v>
      </c>
      <c r="R158" s="176"/>
      <c r="S158" s="176" t="s">
        <v>128</v>
      </c>
      <c r="T158" s="179" t="s">
        <v>129</v>
      </c>
      <c r="U158" s="159">
        <v>0</v>
      </c>
      <c r="V158" s="159">
        <f t="shared" ref="V158:V166" si="76">ROUND(E158*U158,2)</f>
        <v>0</v>
      </c>
      <c r="W158" s="159"/>
      <c r="X158" s="159" t="s">
        <v>80</v>
      </c>
      <c r="Y158" s="159" t="s">
        <v>120</v>
      </c>
      <c r="Z158" s="180">
        <f t="shared" ref="Z158:Z166" si="77">I158</f>
        <v>0</v>
      </c>
      <c r="AA158" s="180">
        <f t="shared" ref="AA158:AA166" si="78">K158</f>
        <v>0</v>
      </c>
      <c r="AB158" s="180">
        <f t="shared" ref="AB158:AB166" si="79">M158</f>
        <v>0</v>
      </c>
      <c r="AC158" s="181">
        <f t="shared" ref="AC158:AC166" si="80">O158</f>
        <v>0</v>
      </c>
      <c r="AD158" s="181">
        <f t="shared" ref="AD158:AD166" si="81">Q158</f>
        <v>0</v>
      </c>
      <c r="AE158" s="180">
        <f t="shared" ref="AE158:AE166" si="82">V158</f>
        <v>0</v>
      </c>
      <c r="AF158" s="180">
        <f t="shared" ref="AF158:AF166" si="83">G158</f>
        <v>0</v>
      </c>
      <c r="AG158" s="182" t="s">
        <v>194</v>
      </c>
      <c r="AH158" s="182"/>
      <c r="AI158" s="182"/>
      <c r="AJ158" s="182"/>
      <c r="AK158" s="182"/>
      <c r="AL158" s="182"/>
      <c r="AM158" s="182"/>
      <c r="AN158" s="182"/>
      <c r="AO158" s="182"/>
      <c r="AP158" s="182"/>
      <c r="AQ158" s="182"/>
      <c r="AR158" s="182"/>
      <c r="AS158" s="182"/>
      <c r="AT158" s="182"/>
      <c r="AU158" s="182"/>
      <c r="AV158" s="182"/>
      <c r="AW158" s="182"/>
      <c r="AX158" s="182"/>
      <c r="AY158" s="182"/>
      <c r="AZ158" s="182"/>
      <c r="BA158" s="182"/>
      <c r="BB158" s="182"/>
      <c r="BC158" s="182"/>
      <c r="BD158" s="182"/>
      <c r="BE158" s="182"/>
      <c r="BF158" s="182"/>
      <c r="BG158" s="182"/>
      <c r="BH158" s="182"/>
    </row>
    <row r="159" spans="1:60" outlineLevel="2" x14ac:dyDescent="0.2">
      <c r="A159" s="171">
        <v>128</v>
      </c>
      <c r="B159" s="172" t="s">
        <v>419</v>
      </c>
      <c r="C159" s="195" t="s">
        <v>420</v>
      </c>
      <c r="D159" s="173" t="s">
        <v>117</v>
      </c>
      <c r="E159" s="174">
        <v>1</v>
      </c>
      <c r="F159" s="175"/>
      <c r="G159" s="176">
        <f t="shared" si="70"/>
        <v>0</v>
      </c>
      <c r="H159" s="177"/>
      <c r="I159" s="178">
        <f t="shared" si="71"/>
        <v>0</v>
      </c>
      <c r="J159" s="175"/>
      <c r="K159" s="176">
        <f t="shared" si="72"/>
        <v>0</v>
      </c>
      <c r="L159" s="176">
        <v>21</v>
      </c>
      <c r="M159" s="176">
        <f t="shared" si="73"/>
        <v>0</v>
      </c>
      <c r="N159" s="174">
        <v>0</v>
      </c>
      <c r="O159" s="174">
        <f t="shared" si="74"/>
        <v>0</v>
      </c>
      <c r="P159" s="174">
        <v>0</v>
      </c>
      <c r="Q159" s="174">
        <f t="shared" si="75"/>
        <v>0</v>
      </c>
      <c r="R159" s="176"/>
      <c r="S159" s="176" t="s">
        <v>118</v>
      </c>
      <c r="T159" s="179" t="s">
        <v>118</v>
      </c>
      <c r="U159" s="159">
        <v>0.65</v>
      </c>
      <c r="V159" s="159">
        <f t="shared" si="76"/>
        <v>0.65</v>
      </c>
      <c r="W159" s="159"/>
      <c r="X159" s="159" t="s">
        <v>119</v>
      </c>
      <c r="Y159" s="159" t="s">
        <v>120</v>
      </c>
      <c r="Z159" s="180">
        <f t="shared" si="77"/>
        <v>0</v>
      </c>
      <c r="AA159" s="180">
        <f t="shared" si="78"/>
        <v>0</v>
      </c>
      <c r="AB159" s="180">
        <f t="shared" si="79"/>
        <v>0</v>
      </c>
      <c r="AC159" s="181">
        <f t="shared" si="80"/>
        <v>0</v>
      </c>
      <c r="AD159" s="181">
        <f t="shared" si="81"/>
        <v>0</v>
      </c>
      <c r="AE159" s="180">
        <f t="shared" si="82"/>
        <v>0.65</v>
      </c>
      <c r="AF159" s="180">
        <f t="shared" si="83"/>
        <v>0</v>
      </c>
      <c r="AG159" s="182" t="s">
        <v>121</v>
      </c>
      <c r="AH159" s="182"/>
      <c r="AI159" s="182"/>
      <c r="AJ159" s="182"/>
      <c r="AK159" s="182"/>
      <c r="AL159" s="182"/>
      <c r="AM159" s="182"/>
      <c r="AN159" s="182"/>
      <c r="AO159" s="182"/>
      <c r="AP159" s="182"/>
      <c r="AQ159" s="182"/>
      <c r="AR159" s="182"/>
      <c r="AS159" s="182"/>
      <c r="AT159" s="182"/>
      <c r="AU159" s="182"/>
      <c r="AV159" s="182"/>
      <c r="AW159" s="182"/>
      <c r="AX159" s="182"/>
      <c r="AY159" s="182"/>
      <c r="AZ159" s="182"/>
      <c r="BA159" s="182"/>
      <c r="BB159" s="182"/>
      <c r="BC159" s="182"/>
      <c r="BD159" s="182"/>
      <c r="BE159" s="182"/>
      <c r="BF159" s="182"/>
      <c r="BG159" s="182"/>
      <c r="BH159" s="182"/>
    </row>
    <row r="160" spans="1:60" outlineLevel="2" x14ac:dyDescent="0.2">
      <c r="A160" s="171">
        <v>129</v>
      </c>
      <c r="B160" s="172" t="s">
        <v>421</v>
      </c>
      <c r="C160" s="195" t="s">
        <v>422</v>
      </c>
      <c r="D160" s="173" t="s">
        <v>117</v>
      </c>
      <c r="E160" s="174">
        <v>2</v>
      </c>
      <c r="F160" s="175"/>
      <c r="G160" s="176">
        <f t="shared" si="70"/>
        <v>0</v>
      </c>
      <c r="H160" s="177"/>
      <c r="I160" s="178">
        <f t="shared" si="71"/>
        <v>0</v>
      </c>
      <c r="J160" s="175"/>
      <c r="K160" s="176">
        <f t="shared" si="72"/>
        <v>0</v>
      </c>
      <c r="L160" s="176">
        <v>21</v>
      </c>
      <c r="M160" s="176">
        <f t="shared" si="73"/>
        <v>0</v>
      </c>
      <c r="N160" s="174">
        <v>1.1999999999999999E-3</v>
      </c>
      <c r="O160" s="174">
        <f t="shared" si="74"/>
        <v>0</v>
      </c>
      <c r="P160" s="174">
        <v>0</v>
      </c>
      <c r="Q160" s="174">
        <f t="shared" si="75"/>
        <v>0</v>
      </c>
      <c r="R160" s="176" t="s">
        <v>193</v>
      </c>
      <c r="S160" s="176" t="s">
        <v>118</v>
      </c>
      <c r="T160" s="179" t="s">
        <v>118</v>
      </c>
      <c r="U160" s="159">
        <v>0</v>
      </c>
      <c r="V160" s="159">
        <f t="shared" si="76"/>
        <v>0</v>
      </c>
      <c r="W160" s="159"/>
      <c r="X160" s="159" t="s">
        <v>80</v>
      </c>
      <c r="Y160" s="159" t="s">
        <v>120</v>
      </c>
      <c r="Z160" s="180">
        <f t="shared" si="77"/>
        <v>0</v>
      </c>
      <c r="AA160" s="180">
        <f t="shared" si="78"/>
        <v>0</v>
      </c>
      <c r="AB160" s="180">
        <f t="shared" si="79"/>
        <v>0</v>
      </c>
      <c r="AC160" s="181">
        <f t="shared" si="80"/>
        <v>0</v>
      </c>
      <c r="AD160" s="181">
        <f t="shared" si="81"/>
        <v>0</v>
      </c>
      <c r="AE160" s="180">
        <f t="shared" si="82"/>
        <v>0</v>
      </c>
      <c r="AF160" s="180">
        <f t="shared" si="83"/>
        <v>0</v>
      </c>
      <c r="AG160" s="182" t="s">
        <v>194</v>
      </c>
      <c r="AH160" s="182"/>
      <c r="AI160" s="182"/>
      <c r="AJ160" s="182"/>
      <c r="AK160" s="182"/>
      <c r="AL160" s="182"/>
      <c r="AM160" s="182"/>
      <c r="AN160" s="182"/>
      <c r="AO160" s="182"/>
      <c r="AP160" s="182"/>
      <c r="AQ160" s="182"/>
      <c r="AR160" s="182"/>
      <c r="AS160" s="182"/>
      <c r="AT160" s="182"/>
      <c r="AU160" s="182"/>
      <c r="AV160" s="182"/>
      <c r="AW160" s="182"/>
      <c r="AX160" s="182"/>
      <c r="AY160" s="182"/>
      <c r="AZ160" s="182"/>
      <c r="BA160" s="182"/>
      <c r="BB160" s="182"/>
      <c r="BC160" s="182"/>
      <c r="BD160" s="182"/>
      <c r="BE160" s="182"/>
      <c r="BF160" s="182"/>
      <c r="BG160" s="182"/>
      <c r="BH160" s="182"/>
    </row>
    <row r="161" spans="1:60" ht="22.5" outlineLevel="2" x14ac:dyDescent="0.2">
      <c r="A161" s="171">
        <v>132</v>
      </c>
      <c r="B161" s="172" t="s">
        <v>423</v>
      </c>
      <c r="C161" s="195" t="s">
        <v>424</v>
      </c>
      <c r="D161" s="173" t="s">
        <v>215</v>
      </c>
      <c r="E161" s="174">
        <v>3</v>
      </c>
      <c r="F161" s="175"/>
      <c r="G161" s="176">
        <f t="shared" si="70"/>
        <v>0</v>
      </c>
      <c r="H161" s="177"/>
      <c r="I161" s="178">
        <f t="shared" si="71"/>
        <v>0</v>
      </c>
      <c r="J161" s="175"/>
      <c r="K161" s="176">
        <f t="shared" si="72"/>
        <v>0</v>
      </c>
      <c r="L161" s="176">
        <v>21</v>
      </c>
      <c r="M161" s="176">
        <f t="shared" si="73"/>
        <v>0</v>
      </c>
      <c r="N161" s="174">
        <v>0</v>
      </c>
      <c r="O161" s="174">
        <f t="shared" si="74"/>
        <v>0</v>
      </c>
      <c r="P161" s="174">
        <v>0</v>
      </c>
      <c r="Q161" s="174">
        <f t="shared" si="75"/>
        <v>0</v>
      </c>
      <c r="R161" s="176"/>
      <c r="S161" s="176" t="s">
        <v>128</v>
      </c>
      <c r="T161" s="179" t="s">
        <v>216</v>
      </c>
      <c r="U161" s="159">
        <v>0</v>
      </c>
      <c r="V161" s="159">
        <f t="shared" si="76"/>
        <v>0</v>
      </c>
      <c r="W161" s="159"/>
      <c r="X161" s="159" t="s">
        <v>80</v>
      </c>
      <c r="Y161" s="159" t="s">
        <v>120</v>
      </c>
      <c r="Z161" s="180">
        <f t="shared" si="77"/>
        <v>0</v>
      </c>
      <c r="AA161" s="180">
        <f t="shared" si="78"/>
        <v>0</v>
      </c>
      <c r="AB161" s="180">
        <f t="shared" si="79"/>
        <v>0</v>
      </c>
      <c r="AC161" s="181">
        <f t="shared" si="80"/>
        <v>0</v>
      </c>
      <c r="AD161" s="181">
        <f t="shared" si="81"/>
        <v>0</v>
      </c>
      <c r="AE161" s="180">
        <f t="shared" si="82"/>
        <v>0</v>
      </c>
      <c r="AF161" s="180">
        <f t="shared" si="83"/>
        <v>0</v>
      </c>
      <c r="AG161" s="182" t="s">
        <v>194</v>
      </c>
      <c r="AH161" s="182"/>
      <c r="AI161" s="182"/>
      <c r="AJ161" s="182"/>
      <c r="AK161" s="182"/>
      <c r="AL161" s="182"/>
      <c r="AM161" s="182"/>
      <c r="AN161" s="182"/>
      <c r="AO161" s="182"/>
      <c r="AP161" s="182"/>
      <c r="AQ161" s="182"/>
      <c r="AR161" s="182"/>
      <c r="AS161" s="182"/>
      <c r="AT161" s="182"/>
      <c r="AU161" s="182"/>
      <c r="AV161" s="182"/>
      <c r="AW161" s="182"/>
      <c r="AX161" s="182"/>
      <c r="AY161" s="182"/>
      <c r="AZ161" s="182"/>
      <c r="BA161" s="182"/>
      <c r="BB161" s="182"/>
      <c r="BC161" s="182"/>
      <c r="BD161" s="182"/>
      <c r="BE161" s="182"/>
      <c r="BF161" s="182"/>
      <c r="BG161" s="182"/>
      <c r="BH161" s="182"/>
    </row>
    <row r="162" spans="1:60" ht="22.5" outlineLevel="2" x14ac:dyDescent="0.2">
      <c r="A162" s="171">
        <v>133</v>
      </c>
      <c r="B162" s="172" t="s">
        <v>425</v>
      </c>
      <c r="C162" s="195" t="s">
        <v>426</v>
      </c>
      <c r="D162" s="173" t="s">
        <v>215</v>
      </c>
      <c r="E162" s="174">
        <v>2</v>
      </c>
      <c r="F162" s="175"/>
      <c r="G162" s="176">
        <f t="shared" si="70"/>
        <v>0</v>
      </c>
      <c r="H162" s="177"/>
      <c r="I162" s="178">
        <f t="shared" si="71"/>
        <v>0</v>
      </c>
      <c r="J162" s="175"/>
      <c r="K162" s="176">
        <f t="shared" si="72"/>
        <v>0</v>
      </c>
      <c r="L162" s="176">
        <v>21</v>
      </c>
      <c r="M162" s="176">
        <f t="shared" si="73"/>
        <v>0</v>
      </c>
      <c r="N162" s="174">
        <v>0</v>
      </c>
      <c r="O162" s="174">
        <f t="shared" si="74"/>
        <v>0</v>
      </c>
      <c r="P162" s="174">
        <v>0</v>
      </c>
      <c r="Q162" s="174">
        <f t="shared" si="75"/>
        <v>0</v>
      </c>
      <c r="R162" s="176"/>
      <c r="S162" s="176" t="s">
        <v>128</v>
      </c>
      <c r="T162" s="179" t="s">
        <v>216</v>
      </c>
      <c r="U162" s="159">
        <v>0</v>
      </c>
      <c r="V162" s="159">
        <f t="shared" si="76"/>
        <v>0</v>
      </c>
      <c r="W162" s="159"/>
      <c r="X162" s="159" t="s">
        <v>80</v>
      </c>
      <c r="Y162" s="159" t="s">
        <v>120</v>
      </c>
      <c r="Z162" s="180">
        <f t="shared" si="77"/>
        <v>0</v>
      </c>
      <c r="AA162" s="180">
        <f t="shared" si="78"/>
        <v>0</v>
      </c>
      <c r="AB162" s="180">
        <f t="shared" si="79"/>
        <v>0</v>
      </c>
      <c r="AC162" s="181">
        <f t="shared" si="80"/>
        <v>0</v>
      </c>
      <c r="AD162" s="181">
        <f t="shared" si="81"/>
        <v>0</v>
      </c>
      <c r="AE162" s="180">
        <f t="shared" si="82"/>
        <v>0</v>
      </c>
      <c r="AF162" s="180">
        <f t="shared" si="83"/>
        <v>0</v>
      </c>
      <c r="AG162" s="182" t="s">
        <v>194</v>
      </c>
      <c r="AH162" s="182"/>
      <c r="AI162" s="182"/>
      <c r="AJ162" s="182"/>
      <c r="AK162" s="182"/>
      <c r="AL162" s="182"/>
      <c r="AM162" s="182"/>
      <c r="AN162" s="182"/>
      <c r="AO162" s="182"/>
      <c r="AP162" s="182"/>
      <c r="AQ162" s="182"/>
      <c r="AR162" s="182"/>
      <c r="AS162" s="182"/>
      <c r="AT162" s="182"/>
      <c r="AU162" s="182"/>
      <c r="AV162" s="182"/>
      <c r="AW162" s="182"/>
      <c r="AX162" s="182"/>
      <c r="AY162" s="182"/>
      <c r="AZ162" s="182"/>
      <c r="BA162" s="182"/>
      <c r="BB162" s="182"/>
      <c r="BC162" s="182"/>
      <c r="BD162" s="182"/>
      <c r="BE162" s="182"/>
      <c r="BF162" s="182"/>
      <c r="BG162" s="182"/>
      <c r="BH162" s="182"/>
    </row>
    <row r="163" spans="1:60" ht="22.5" outlineLevel="2" x14ac:dyDescent="0.2">
      <c r="A163" s="171">
        <v>134</v>
      </c>
      <c r="B163" s="172" t="s">
        <v>427</v>
      </c>
      <c r="C163" s="195" t="s">
        <v>428</v>
      </c>
      <c r="D163" s="173" t="s">
        <v>215</v>
      </c>
      <c r="E163" s="174">
        <v>1</v>
      </c>
      <c r="F163" s="175"/>
      <c r="G163" s="176">
        <f t="shared" si="70"/>
        <v>0</v>
      </c>
      <c r="H163" s="177"/>
      <c r="I163" s="178">
        <f t="shared" si="71"/>
        <v>0</v>
      </c>
      <c r="J163" s="175"/>
      <c r="K163" s="176">
        <f t="shared" si="72"/>
        <v>0</v>
      </c>
      <c r="L163" s="176">
        <v>21</v>
      </c>
      <c r="M163" s="176">
        <f t="shared" si="73"/>
        <v>0</v>
      </c>
      <c r="N163" s="174">
        <v>0</v>
      </c>
      <c r="O163" s="174">
        <f t="shared" si="74"/>
        <v>0</v>
      </c>
      <c r="P163" s="174">
        <v>0</v>
      </c>
      <c r="Q163" s="174">
        <f t="shared" si="75"/>
        <v>0</v>
      </c>
      <c r="R163" s="176"/>
      <c r="S163" s="176" t="s">
        <v>128</v>
      </c>
      <c r="T163" s="179" t="s">
        <v>216</v>
      </c>
      <c r="U163" s="159">
        <v>0</v>
      </c>
      <c r="V163" s="159">
        <f t="shared" si="76"/>
        <v>0</v>
      </c>
      <c r="W163" s="159"/>
      <c r="X163" s="159" t="s">
        <v>80</v>
      </c>
      <c r="Y163" s="159" t="s">
        <v>120</v>
      </c>
      <c r="Z163" s="180">
        <f t="shared" si="77"/>
        <v>0</v>
      </c>
      <c r="AA163" s="180">
        <f t="shared" si="78"/>
        <v>0</v>
      </c>
      <c r="AB163" s="180">
        <f t="shared" si="79"/>
        <v>0</v>
      </c>
      <c r="AC163" s="181">
        <f t="shared" si="80"/>
        <v>0</v>
      </c>
      <c r="AD163" s="181">
        <f t="shared" si="81"/>
        <v>0</v>
      </c>
      <c r="AE163" s="180">
        <f t="shared" si="82"/>
        <v>0</v>
      </c>
      <c r="AF163" s="180">
        <f t="shared" si="83"/>
        <v>0</v>
      </c>
      <c r="AG163" s="182" t="s">
        <v>194</v>
      </c>
      <c r="AH163" s="182"/>
      <c r="AI163" s="182"/>
      <c r="AJ163" s="182"/>
      <c r="AK163" s="182"/>
      <c r="AL163" s="182"/>
      <c r="AM163" s="182"/>
      <c r="AN163" s="182"/>
      <c r="AO163" s="182"/>
      <c r="AP163" s="182"/>
      <c r="AQ163" s="182"/>
      <c r="AR163" s="182"/>
      <c r="AS163" s="182"/>
      <c r="AT163" s="182"/>
      <c r="AU163" s="182"/>
      <c r="AV163" s="182"/>
      <c r="AW163" s="182"/>
      <c r="AX163" s="182"/>
      <c r="AY163" s="182"/>
      <c r="AZ163" s="182"/>
      <c r="BA163" s="182"/>
      <c r="BB163" s="182"/>
      <c r="BC163" s="182"/>
      <c r="BD163" s="182"/>
      <c r="BE163" s="182"/>
      <c r="BF163" s="182"/>
      <c r="BG163" s="182"/>
      <c r="BH163" s="182"/>
    </row>
    <row r="164" spans="1:60" outlineLevel="2" x14ac:dyDescent="0.2">
      <c r="A164" s="171">
        <v>137</v>
      </c>
      <c r="B164" s="172" t="s">
        <v>429</v>
      </c>
      <c r="C164" s="195" t="s">
        <v>430</v>
      </c>
      <c r="D164" s="173" t="s">
        <v>117</v>
      </c>
      <c r="E164" s="174">
        <v>5</v>
      </c>
      <c r="F164" s="175"/>
      <c r="G164" s="176">
        <f t="shared" si="70"/>
        <v>0</v>
      </c>
      <c r="H164" s="177"/>
      <c r="I164" s="178">
        <f t="shared" si="71"/>
        <v>0</v>
      </c>
      <c r="J164" s="175"/>
      <c r="K164" s="176">
        <f t="shared" si="72"/>
        <v>0</v>
      </c>
      <c r="L164" s="176">
        <v>21</v>
      </c>
      <c r="M164" s="176">
        <f t="shared" si="73"/>
        <v>0</v>
      </c>
      <c r="N164" s="174">
        <v>2.0000000000000002E-5</v>
      </c>
      <c r="O164" s="174">
        <f t="shared" si="74"/>
        <v>0</v>
      </c>
      <c r="P164" s="174">
        <v>0</v>
      </c>
      <c r="Q164" s="174">
        <f t="shared" si="75"/>
        <v>0</v>
      </c>
      <c r="R164" s="176" t="s">
        <v>193</v>
      </c>
      <c r="S164" s="176" t="s">
        <v>118</v>
      </c>
      <c r="T164" s="179" t="s">
        <v>118</v>
      </c>
      <c r="U164" s="159">
        <v>0</v>
      </c>
      <c r="V164" s="159">
        <f t="shared" si="76"/>
        <v>0</v>
      </c>
      <c r="W164" s="159"/>
      <c r="X164" s="159" t="s">
        <v>80</v>
      </c>
      <c r="Y164" s="159" t="s">
        <v>120</v>
      </c>
      <c r="Z164" s="180">
        <f t="shared" si="77"/>
        <v>0</v>
      </c>
      <c r="AA164" s="180">
        <f t="shared" si="78"/>
        <v>0</v>
      </c>
      <c r="AB164" s="180">
        <f t="shared" si="79"/>
        <v>0</v>
      </c>
      <c r="AC164" s="181">
        <f t="shared" si="80"/>
        <v>0</v>
      </c>
      <c r="AD164" s="181">
        <f t="shared" si="81"/>
        <v>0</v>
      </c>
      <c r="AE164" s="180">
        <f t="shared" si="82"/>
        <v>0</v>
      </c>
      <c r="AF164" s="180">
        <f t="shared" si="83"/>
        <v>0</v>
      </c>
      <c r="AG164" s="182" t="s">
        <v>194</v>
      </c>
      <c r="AH164" s="182"/>
      <c r="AI164" s="182"/>
      <c r="AJ164" s="182"/>
      <c r="AK164" s="182"/>
      <c r="AL164" s="182"/>
      <c r="AM164" s="182"/>
      <c r="AN164" s="182"/>
      <c r="AO164" s="182"/>
      <c r="AP164" s="182"/>
      <c r="AQ164" s="182"/>
      <c r="AR164" s="182"/>
      <c r="AS164" s="182"/>
      <c r="AT164" s="182"/>
      <c r="AU164" s="182"/>
      <c r="AV164" s="182"/>
      <c r="AW164" s="182"/>
      <c r="AX164" s="182"/>
      <c r="AY164" s="182"/>
      <c r="AZ164" s="182"/>
      <c r="BA164" s="182"/>
      <c r="BB164" s="182"/>
      <c r="BC164" s="182"/>
      <c r="BD164" s="182"/>
      <c r="BE164" s="182"/>
      <c r="BF164" s="182"/>
      <c r="BG164" s="182"/>
      <c r="BH164" s="182"/>
    </row>
    <row r="165" spans="1:60" outlineLevel="2" x14ac:dyDescent="0.2">
      <c r="A165" s="171">
        <v>139</v>
      </c>
      <c r="B165" s="172" t="s">
        <v>431</v>
      </c>
      <c r="C165" s="195" t="s">
        <v>432</v>
      </c>
      <c r="D165" s="173" t="s">
        <v>117</v>
      </c>
      <c r="E165" s="174">
        <v>5</v>
      </c>
      <c r="F165" s="175"/>
      <c r="G165" s="176">
        <f t="shared" si="70"/>
        <v>0</v>
      </c>
      <c r="H165" s="177"/>
      <c r="I165" s="178">
        <f t="shared" si="71"/>
        <v>0</v>
      </c>
      <c r="J165" s="175"/>
      <c r="K165" s="176">
        <f t="shared" si="72"/>
        <v>0</v>
      </c>
      <c r="L165" s="176">
        <v>21</v>
      </c>
      <c r="M165" s="176">
        <f t="shared" si="73"/>
        <v>0</v>
      </c>
      <c r="N165" s="174">
        <v>0</v>
      </c>
      <c r="O165" s="174">
        <f t="shared" si="74"/>
        <v>0</v>
      </c>
      <c r="P165" s="174">
        <v>0</v>
      </c>
      <c r="Q165" s="174">
        <f t="shared" si="75"/>
        <v>0</v>
      </c>
      <c r="R165" s="176" t="s">
        <v>193</v>
      </c>
      <c r="S165" s="176" t="s">
        <v>433</v>
      </c>
      <c r="T165" s="179" t="s">
        <v>433</v>
      </c>
      <c r="U165" s="159">
        <v>0</v>
      </c>
      <c r="V165" s="159">
        <f t="shared" si="76"/>
        <v>0</v>
      </c>
      <c r="W165" s="159"/>
      <c r="X165" s="159" t="s">
        <v>80</v>
      </c>
      <c r="Y165" s="159" t="s">
        <v>120</v>
      </c>
      <c r="Z165" s="180">
        <f t="shared" si="77"/>
        <v>0</v>
      </c>
      <c r="AA165" s="180">
        <f t="shared" si="78"/>
        <v>0</v>
      </c>
      <c r="AB165" s="180">
        <f t="shared" si="79"/>
        <v>0</v>
      </c>
      <c r="AC165" s="181">
        <f t="shared" si="80"/>
        <v>0</v>
      </c>
      <c r="AD165" s="181">
        <f t="shared" si="81"/>
        <v>0</v>
      </c>
      <c r="AE165" s="180">
        <f t="shared" si="82"/>
        <v>0</v>
      </c>
      <c r="AF165" s="180">
        <f t="shared" si="83"/>
        <v>0</v>
      </c>
      <c r="AG165" s="182" t="s">
        <v>194</v>
      </c>
      <c r="AH165" s="182"/>
      <c r="AI165" s="182"/>
      <c r="AJ165" s="182"/>
      <c r="AK165" s="182"/>
      <c r="AL165" s="182"/>
      <c r="AM165" s="182"/>
      <c r="AN165" s="182"/>
      <c r="AO165" s="182"/>
      <c r="AP165" s="182"/>
      <c r="AQ165" s="182"/>
      <c r="AR165" s="182"/>
      <c r="AS165" s="182"/>
      <c r="AT165" s="182"/>
      <c r="AU165" s="182"/>
      <c r="AV165" s="182"/>
      <c r="AW165" s="182"/>
      <c r="AX165" s="182"/>
      <c r="AY165" s="182"/>
      <c r="AZ165" s="182"/>
      <c r="BA165" s="182"/>
      <c r="BB165" s="182"/>
      <c r="BC165" s="182"/>
      <c r="BD165" s="182"/>
      <c r="BE165" s="182"/>
      <c r="BF165" s="182"/>
      <c r="BG165" s="182"/>
      <c r="BH165" s="182"/>
    </row>
    <row r="166" spans="1:60" outlineLevel="2" x14ac:dyDescent="0.2">
      <c r="A166" s="183">
        <v>141</v>
      </c>
      <c r="B166" s="184" t="s">
        <v>434</v>
      </c>
      <c r="C166" s="196" t="s">
        <v>435</v>
      </c>
      <c r="D166" s="185" t="s">
        <v>156</v>
      </c>
      <c r="E166" s="186">
        <v>476.4</v>
      </c>
      <c r="F166" s="187"/>
      <c r="G166" s="188">
        <f t="shared" si="70"/>
        <v>0</v>
      </c>
      <c r="H166" s="189"/>
      <c r="I166" s="190">
        <f t="shared" si="71"/>
        <v>0</v>
      </c>
      <c r="J166" s="187"/>
      <c r="K166" s="188">
        <f t="shared" si="72"/>
        <v>0</v>
      </c>
      <c r="L166" s="188">
        <v>21</v>
      </c>
      <c r="M166" s="188">
        <f t="shared" si="73"/>
        <v>0</v>
      </c>
      <c r="N166" s="186">
        <v>0</v>
      </c>
      <c r="O166" s="186">
        <f t="shared" si="74"/>
        <v>0</v>
      </c>
      <c r="P166" s="186">
        <v>0</v>
      </c>
      <c r="Q166" s="186">
        <f t="shared" si="75"/>
        <v>0</v>
      </c>
      <c r="R166" s="188" t="s">
        <v>193</v>
      </c>
      <c r="S166" s="188" t="s">
        <v>118</v>
      </c>
      <c r="T166" s="191" t="s">
        <v>118</v>
      </c>
      <c r="U166" s="159">
        <v>0</v>
      </c>
      <c r="V166" s="159">
        <f t="shared" si="76"/>
        <v>0</v>
      </c>
      <c r="W166" s="159"/>
      <c r="X166" s="159" t="s">
        <v>80</v>
      </c>
      <c r="Y166" s="159" t="s">
        <v>120</v>
      </c>
      <c r="Z166" s="180">
        <f t="shared" si="77"/>
        <v>0</v>
      </c>
      <c r="AA166" s="180">
        <f t="shared" si="78"/>
        <v>0</v>
      </c>
      <c r="AB166" s="180">
        <f t="shared" si="79"/>
        <v>0</v>
      </c>
      <c r="AC166" s="181">
        <f t="shared" si="80"/>
        <v>0</v>
      </c>
      <c r="AD166" s="181">
        <f t="shared" si="81"/>
        <v>0</v>
      </c>
      <c r="AE166" s="180">
        <f t="shared" si="82"/>
        <v>0</v>
      </c>
      <c r="AF166" s="180">
        <f t="shared" si="83"/>
        <v>0</v>
      </c>
      <c r="AG166" s="182" t="s">
        <v>194</v>
      </c>
      <c r="AH166" s="182"/>
      <c r="AI166" s="182"/>
      <c r="AJ166" s="182"/>
      <c r="AK166" s="182"/>
      <c r="AL166" s="182"/>
      <c r="AM166" s="182"/>
      <c r="AN166" s="182"/>
      <c r="AO166" s="182"/>
      <c r="AP166" s="182"/>
      <c r="AQ166" s="182"/>
      <c r="AR166" s="182"/>
      <c r="AS166" s="182"/>
      <c r="AT166" s="182"/>
      <c r="AU166" s="182"/>
      <c r="AV166" s="182"/>
      <c r="AW166" s="182"/>
      <c r="AX166" s="182"/>
      <c r="AY166" s="182"/>
      <c r="AZ166" s="182"/>
      <c r="BA166" s="182"/>
      <c r="BB166" s="182"/>
      <c r="BC166" s="182"/>
      <c r="BD166" s="182"/>
      <c r="BE166" s="182"/>
      <c r="BF166" s="182"/>
      <c r="BG166" s="182"/>
      <c r="BH166" s="182"/>
    </row>
    <row r="167" spans="1:60" x14ac:dyDescent="0.2">
      <c r="A167" s="3"/>
      <c r="B167" s="4"/>
      <c r="C167" s="197"/>
      <c r="D167" s="6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AE167">
        <v>12</v>
      </c>
      <c r="AF167">
        <v>21</v>
      </c>
      <c r="AG167" t="s">
        <v>99</v>
      </c>
    </row>
    <row r="168" spans="1:60" x14ac:dyDescent="0.2">
      <c r="A168" s="152"/>
      <c r="B168" s="153" t="s">
        <v>31</v>
      </c>
      <c r="C168" s="198"/>
      <c r="D168" s="154"/>
      <c r="E168" s="155"/>
      <c r="F168" s="155"/>
      <c r="G168" s="193">
        <f>G8+G145</f>
        <v>0</v>
      </c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AE168">
        <f>SUMIF(L7:L166,AE167,G7:G166)</f>
        <v>0</v>
      </c>
      <c r="AF168">
        <f>SUMIF(L7:L166,AF167,G7:G166)</f>
        <v>0</v>
      </c>
      <c r="AG168" t="s">
        <v>436</v>
      </c>
    </row>
    <row r="169" spans="1:60" x14ac:dyDescent="0.2">
      <c r="A169" s="3"/>
      <c r="B169" s="4"/>
      <c r="C169" s="197"/>
      <c r="D169" s="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60" x14ac:dyDescent="0.2">
      <c r="A170" s="3"/>
      <c r="B170" s="4"/>
      <c r="C170" s="197"/>
      <c r="D170" s="6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60" x14ac:dyDescent="0.2">
      <c r="A171" s="265" t="s">
        <v>437</v>
      </c>
      <c r="B171" s="265"/>
      <c r="C171" s="266"/>
      <c r="D171" s="6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60" x14ac:dyDescent="0.2">
      <c r="A172" s="267"/>
      <c r="B172" s="268"/>
      <c r="C172" s="269"/>
      <c r="D172" s="268"/>
      <c r="E172" s="268"/>
      <c r="F172" s="268"/>
      <c r="G172" s="270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AG172" t="s">
        <v>438</v>
      </c>
    </row>
    <row r="173" spans="1:60" x14ac:dyDescent="0.2">
      <c r="A173" s="271"/>
      <c r="B173" s="272"/>
      <c r="C173" s="273"/>
      <c r="D173" s="272"/>
      <c r="E173" s="272"/>
      <c r="F173" s="272"/>
      <c r="G173" s="274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60" x14ac:dyDescent="0.2">
      <c r="A174" s="271"/>
      <c r="B174" s="272"/>
      <c r="C174" s="273"/>
      <c r="D174" s="272"/>
      <c r="E174" s="272"/>
      <c r="F174" s="272"/>
      <c r="G174" s="274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60" x14ac:dyDescent="0.2">
      <c r="A175" s="271"/>
      <c r="B175" s="272"/>
      <c r="C175" s="273"/>
      <c r="D175" s="272"/>
      <c r="E175" s="272"/>
      <c r="F175" s="272"/>
      <c r="G175" s="274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60" x14ac:dyDescent="0.2">
      <c r="A176" s="275"/>
      <c r="B176" s="276"/>
      <c r="C176" s="277"/>
      <c r="D176" s="276"/>
      <c r="E176" s="276"/>
      <c r="F176" s="276"/>
      <c r="G176" s="278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33" x14ac:dyDescent="0.2">
      <c r="A177" s="3"/>
      <c r="B177" s="4"/>
      <c r="C177" s="197"/>
      <c r="D177" s="6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33" x14ac:dyDescent="0.2">
      <c r="C178" s="199"/>
      <c r="D178" s="10"/>
      <c r="AG178" t="s">
        <v>439</v>
      </c>
    </row>
    <row r="179" spans="1:33" x14ac:dyDescent="0.2">
      <c r="D179" s="10"/>
    </row>
    <row r="180" spans="1:33" x14ac:dyDescent="0.2">
      <c r="D180" s="10"/>
    </row>
    <row r="181" spans="1:33" x14ac:dyDescent="0.2">
      <c r="D181" s="10"/>
    </row>
    <row r="182" spans="1:33" x14ac:dyDescent="0.2">
      <c r="D182" s="10"/>
    </row>
    <row r="183" spans="1:33" x14ac:dyDescent="0.2">
      <c r="D183" s="10"/>
    </row>
    <row r="184" spans="1:33" x14ac:dyDescent="0.2">
      <c r="D184" s="10"/>
    </row>
    <row r="185" spans="1:33" x14ac:dyDescent="0.2">
      <c r="D185" s="10"/>
    </row>
    <row r="186" spans="1:33" x14ac:dyDescent="0.2">
      <c r="D186" s="10"/>
    </row>
    <row r="187" spans="1:33" x14ac:dyDescent="0.2">
      <c r="D187" s="10"/>
    </row>
    <row r="188" spans="1:33" x14ac:dyDescent="0.2">
      <c r="D188" s="10"/>
    </row>
    <row r="189" spans="1:33" x14ac:dyDescent="0.2">
      <c r="D189" s="10"/>
    </row>
    <row r="190" spans="1:33" x14ac:dyDescent="0.2">
      <c r="D190" s="10"/>
    </row>
    <row r="191" spans="1:33" x14ac:dyDescent="0.2">
      <c r="D191" s="10"/>
    </row>
    <row r="192" spans="1:33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kJh5cM727kVuyf980cj7tiI+uaTO4ezDEWkcoFjdRCZJ2WgeMzAcfSohxv0RXWJvRB8ujVKk/jqKgy/WnnrLg==" saltValue="bFZYwRrVryKnxQeZj0K72g==" spinCount="100000" sheet="1" objects="1" scenarios="1"/>
  <mergeCells count="9">
    <mergeCell ref="A172:G176"/>
    <mergeCell ref="C48:G48"/>
    <mergeCell ref="C51:G51"/>
    <mergeCell ref="C141:G141"/>
    <mergeCell ref="A1:G1"/>
    <mergeCell ref="C2:G2"/>
    <mergeCell ref="C3:G3"/>
    <mergeCell ref="C4:G4"/>
    <mergeCell ref="A171:C17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49</vt:i4>
      </vt:variant>
    </vt:vector>
  </HeadingPairs>
  <TitlesOfParts>
    <vt:vector size="53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Stavba!CenaCelkemUzivDily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Musil</dc:creator>
  <cp:lastModifiedBy>Mahrová Radka, Ing.</cp:lastModifiedBy>
  <cp:lastPrinted>2019-03-19T12:27:02Z</cp:lastPrinted>
  <dcterms:created xsi:type="dcterms:W3CDTF">2009-04-08T07:15:50Z</dcterms:created>
  <dcterms:modified xsi:type="dcterms:W3CDTF">2024-06-12T08:03:58Z</dcterms:modified>
</cp:coreProperties>
</file>